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C:\Users\ledou\Documents\AA- GRAPHISME\Client 2016 PRISME\Rapport recherche\"/>
    </mc:Choice>
  </mc:AlternateContent>
  <bookViews>
    <workbookView xWindow="0" yWindow="0" windowWidth="28800" windowHeight="12210" activeTab="2"/>
  </bookViews>
  <sheets>
    <sheet name="ALL" sheetId="1" r:id="rId1"/>
    <sheet name="Rspo" sheetId="6" r:id="rId2"/>
    <sheet name="Rinf" sheetId="7" r:id="rId3"/>
  </sheets>
  <definedNames>
    <definedName name="_xlnm._FilterDatabase" localSheetId="0" hidden="1">ALL!$A$1:$AQ$113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8" i="7" l="1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H243" i="6"/>
  <c r="I243" i="6"/>
  <c r="J243" i="6" s="1"/>
  <c r="H242" i="6"/>
  <c r="I242" i="6"/>
  <c r="J242" i="6"/>
  <c r="H241" i="6"/>
  <c r="J241" i="6" s="1"/>
  <c r="I241" i="6"/>
  <c r="H240" i="6"/>
  <c r="J240" i="6" s="1"/>
  <c r="I240" i="6"/>
  <c r="H239" i="6"/>
  <c r="I239" i="6"/>
  <c r="J239" i="6" s="1"/>
  <c r="H238" i="6"/>
  <c r="I238" i="6"/>
  <c r="J238" i="6"/>
  <c r="H237" i="6"/>
  <c r="J237" i="6" s="1"/>
  <c r="I237" i="6"/>
  <c r="H236" i="6"/>
  <c r="J236" i="6" s="1"/>
  <c r="I236" i="6"/>
  <c r="H235" i="6"/>
  <c r="I235" i="6"/>
  <c r="J235" i="6" s="1"/>
  <c r="H234" i="6"/>
  <c r="I234" i="6"/>
  <c r="J234" i="6"/>
  <c r="H233" i="6"/>
  <c r="J233" i="6" s="1"/>
  <c r="I233" i="6"/>
  <c r="H232" i="6"/>
  <c r="J232" i="6" s="1"/>
  <c r="I232" i="6"/>
  <c r="H231" i="6"/>
  <c r="I231" i="6"/>
  <c r="J231" i="6" s="1"/>
  <c r="H230" i="6"/>
  <c r="I230" i="6"/>
  <c r="J230" i="6"/>
  <c r="H229" i="6"/>
  <c r="J229" i="6" s="1"/>
  <c r="I229" i="6"/>
  <c r="H228" i="6"/>
  <c r="J228" i="6" s="1"/>
  <c r="I228" i="6"/>
  <c r="H227" i="6"/>
  <c r="I227" i="6"/>
  <c r="J227" i="6" s="1"/>
  <c r="H226" i="6"/>
  <c r="I226" i="6"/>
  <c r="J226" i="6"/>
  <c r="H225" i="6"/>
  <c r="J225" i="6" s="1"/>
  <c r="I225" i="6"/>
  <c r="H224" i="6"/>
  <c r="J224" i="6" s="1"/>
  <c r="I224" i="6"/>
  <c r="H223" i="6"/>
  <c r="I223" i="6"/>
  <c r="J223" i="6" s="1"/>
  <c r="H222" i="6"/>
  <c r="I222" i="6"/>
  <c r="J222" i="6"/>
  <c r="H221" i="6"/>
  <c r="J221" i="6" s="1"/>
  <c r="I221" i="6"/>
  <c r="H220" i="6"/>
  <c r="J220" i="6" s="1"/>
  <c r="I220" i="6"/>
  <c r="H219" i="6"/>
  <c r="I219" i="6"/>
  <c r="J219" i="6" s="1"/>
  <c r="H218" i="6"/>
  <c r="I218" i="6"/>
  <c r="J218" i="6"/>
  <c r="H217" i="6"/>
  <c r="J217" i="6" s="1"/>
  <c r="I217" i="6"/>
  <c r="H216" i="6"/>
  <c r="J216" i="6" s="1"/>
  <c r="I216" i="6"/>
  <c r="H215" i="6"/>
  <c r="I215" i="6"/>
  <c r="J215" i="6" s="1"/>
  <c r="H214" i="6"/>
  <c r="I214" i="6"/>
  <c r="J214" i="6"/>
  <c r="H213" i="6"/>
  <c r="J213" i="6" s="1"/>
  <c r="I213" i="6"/>
  <c r="H212" i="6"/>
  <c r="J212" i="6" s="1"/>
  <c r="I212" i="6"/>
  <c r="H211" i="6"/>
  <c r="I211" i="6"/>
  <c r="J211" i="6" s="1"/>
  <c r="H210" i="6"/>
  <c r="I210" i="6"/>
  <c r="J210" i="6"/>
  <c r="H209" i="6"/>
  <c r="J209" i="6" s="1"/>
  <c r="I209" i="6"/>
  <c r="H208" i="6"/>
  <c r="J208" i="6" s="1"/>
  <c r="I208" i="6"/>
  <c r="H207" i="6"/>
  <c r="I207" i="6"/>
  <c r="J207" i="6" s="1"/>
  <c r="H206" i="6"/>
  <c r="I206" i="6"/>
  <c r="J206" i="6"/>
  <c r="H205" i="6"/>
  <c r="J205" i="6" s="1"/>
  <c r="I205" i="6"/>
  <c r="H204" i="6"/>
  <c r="J204" i="6" s="1"/>
  <c r="I204" i="6"/>
  <c r="H203" i="6"/>
  <c r="I203" i="6"/>
  <c r="J203" i="6" s="1"/>
  <c r="H202" i="6"/>
  <c r="I202" i="6"/>
  <c r="J202" i="6"/>
  <c r="H201" i="6"/>
  <c r="J201" i="6" s="1"/>
  <c r="I201" i="6"/>
  <c r="H200" i="6"/>
  <c r="J200" i="6" s="1"/>
  <c r="I200" i="6"/>
  <c r="H199" i="6"/>
  <c r="I199" i="6"/>
  <c r="J199" i="6" s="1"/>
  <c r="H198" i="6"/>
  <c r="I198" i="6"/>
  <c r="J198" i="6"/>
  <c r="H197" i="6"/>
  <c r="J197" i="6" s="1"/>
  <c r="I197" i="6"/>
  <c r="H196" i="6"/>
  <c r="J196" i="6" s="1"/>
  <c r="I196" i="6"/>
  <c r="H195" i="6"/>
  <c r="I195" i="6"/>
  <c r="J195" i="6" s="1"/>
  <c r="H194" i="6"/>
  <c r="I194" i="6"/>
  <c r="J194" i="6"/>
  <c r="H193" i="6"/>
  <c r="J193" i="6" s="1"/>
  <c r="I193" i="6"/>
  <c r="H192" i="6"/>
  <c r="J192" i="6" s="1"/>
  <c r="I192" i="6"/>
  <c r="H191" i="6"/>
  <c r="I191" i="6"/>
  <c r="J191" i="6" s="1"/>
  <c r="H190" i="6"/>
  <c r="I190" i="6"/>
  <c r="J190" i="6"/>
  <c r="H189" i="6"/>
  <c r="J189" i="6" s="1"/>
  <c r="I189" i="6"/>
  <c r="H188" i="6"/>
  <c r="J188" i="6" s="1"/>
  <c r="I188" i="6"/>
  <c r="H187" i="6"/>
  <c r="I187" i="6"/>
  <c r="J187" i="6" s="1"/>
  <c r="H186" i="6"/>
  <c r="I186" i="6"/>
  <c r="J186" i="6"/>
  <c r="H185" i="6"/>
  <c r="J185" i="6" s="1"/>
  <c r="I185" i="6"/>
  <c r="H184" i="6"/>
  <c r="J184" i="6" s="1"/>
  <c r="I184" i="6"/>
  <c r="H183" i="6"/>
  <c r="I183" i="6"/>
  <c r="J183" i="6" s="1"/>
  <c r="H182" i="6"/>
  <c r="I182" i="6"/>
  <c r="J182" i="6"/>
  <c r="H181" i="6"/>
  <c r="J181" i="6" s="1"/>
  <c r="I181" i="6"/>
  <c r="H180" i="6"/>
  <c r="J180" i="6" s="1"/>
  <c r="I180" i="6"/>
  <c r="H179" i="6"/>
  <c r="I179" i="6"/>
  <c r="J179" i="6" s="1"/>
  <c r="H178" i="6"/>
  <c r="I178" i="6"/>
  <c r="J178" i="6"/>
  <c r="H177" i="6"/>
  <c r="J177" i="6" s="1"/>
  <c r="I177" i="6"/>
  <c r="H176" i="6"/>
  <c r="J176" i="6" s="1"/>
  <c r="I176" i="6"/>
  <c r="H175" i="6"/>
  <c r="I175" i="6"/>
  <c r="J175" i="6" s="1"/>
  <c r="H174" i="6"/>
  <c r="I174" i="6"/>
  <c r="J174" i="6"/>
  <c r="H173" i="6"/>
  <c r="J173" i="6" s="1"/>
  <c r="I173" i="6"/>
  <c r="H172" i="6"/>
  <c r="J172" i="6" s="1"/>
  <c r="I172" i="6"/>
  <c r="H171" i="6"/>
  <c r="I171" i="6"/>
  <c r="J171" i="6" s="1"/>
  <c r="H170" i="6"/>
  <c r="I170" i="6"/>
  <c r="J170" i="6"/>
  <c r="H169" i="6"/>
  <c r="J169" i="6" s="1"/>
  <c r="I169" i="6"/>
  <c r="H168" i="6"/>
  <c r="J168" i="6" s="1"/>
  <c r="I168" i="6"/>
  <c r="H167" i="6"/>
  <c r="I167" i="6"/>
  <c r="J167" i="6" s="1"/>
  <c r="H166" i="6"/>
  <c r="I166" i="6"/>
  <c r="J166" i="6"/>
  <c r="H165" i="6"/>
  <c r="J165" i="6" s="1"/>
  <c r="I165" i="6"/>
  <c r="H164" i="6"/>
  <c r="J164" i="6" s="1"/>
  <c r="I164" i="6"/>
  <c r="H163" i="6"/>
  <c r="I163" i="6"/>
  <c r="J163" i="6" s="1"/>
  <c r="H162" i="6"/>
  <c r="I162" i="6"/>
  <c r="J162" i="6"/>
  <c r="H161" i="6"/>
  <c r="J161" i="6" s="1"/>
  <c r="I161" i="6"/>
  <c r="H160" i="6"/>
  <c r="J160" i="6" s="1"/>
  <c r="I160" i="6"/>
  <c r="H159" i="6"/>
  <c r="I159" i="6"/>
  <c r="J159" i="6" s="1"/>
  <c r="H158" i="6"/>
  <c r="I158" i="6"/>
  <c r="J158" i="6"/>
  <c r="H157" i="6"/>
  <c r="J157" i="6" s="1"/>
  <c r="I157" i="6"/>
  <c r="H156" i="6"/>
  <c r="J156" i="6" s="1"/>
  <c r="I156" i="6"/>
  <c r="H155" i="6"/>
  <c r="I155" i="6"/>
  <c r="J155" i="6" s="1"/>
  <c r="H154" i="6"/>
  <c r="I154" i="6"/>
  <c r="J154" i="6"/>
  <c r="H153" i="6"/>
  <c r="J153" i="6" s="1"/>
  <c r="I153" i="6"/>
  <c r="H152" i="6"/>
  <c r="J152" i="6" s="1"/>
  <c r="I152" i="6"/>
  <c r="H151" i="6"/>
  <c r="I151" i="6"/>
  <c r="J151" i="6" s="1"/>
  <c r="H150" i="6"/>
  <c r="I150" i="6"/>
  <c r="J150" i="6"/>
  <c r="H149" i="6"/>
  <c r="J149" i="6" s="1"/>
  <c r="I149" i="6"/>
  <c r="H148" i="6"/>
  <c r="J148" i="6" s="1"/>
  <c r="I148" i="6"/>
  <c r="H147" i="6"/>
  <c r="I147" i="6"/>
  <c r="J147" i="6" s="1"/>
  <c r="H146" i="6"/>
  <c r="I146" i="6"/>
  <c r="J146" i="6"/>
  <c r="H145" i="6"/>
  <c r="J145" i="6" s="1"/>
  <c r="I145" i="6"/>
  <c r="H144" i="6"/>
  <c r="J144" i="6" s="1"/>
  <c r="I144" i="6"/>
  <c r="H143" i="6"/>
  <c r="I143" i="6"/>
  <c r="J143" i="6" s="1"/>
  <c r="H142" i="6"/>
  <c r="I142" i="6"/>
  <c r="J142" i="6"/>
  <c r="H141" i="6"/>
  <c r="J141" i="6" s="1"/>
  <c r="I141" i="6"/>
  <c r="H140" i="6"/>
  <c r="J140" i="6" s="1"/>
  <c r="I140" i="6"/>
  <c r="H139" i="6"/>
  <c r="I139" i="6"/>
  <c r="J139" i="6" s="1"/>
  <c r="H138" i="6"/>
  <c r="I138" i="6"/>
  <c r="J138" i="6"/>
  <c r="H137" i="6"/>
  <c r="J137" i="6" s="1"/>
  <c r="I137" i="6"/>
  <c r="H136" i="6"/>
  <c r="J136" i="6" s="1"/>
  <c r="I136" i="6"/>
  <c r="H135" i="6"/>
  <c r="I135" i="6"/>
  <c r="J135" i="6" s="1"/>
  <c r="H134" i="6"/>
  <c r="I134" i="6"/>
  <c r="J134" i="6"/>
  <c r="H133" i="6"/>
  <c r="J133" i="6" s="1"/>
  <c r="I133" i="6"/>
  <c r="H132" i="6"/>
  <c r="J132" i="6" s="1"/>
  <c r="I132" i="6"/>
  <c r="H131" i="6"/>
  <c r="I131" i="6"/>
  <c r="J131" i="6" s="1"/>
  <c r="H130" i="6"/>
  <c r="I130" i="6"/>
  <c r="J130" i="6"/>
  <c r="H129" i="6"/>
  <c r="J129" i="6" s="1"/>
  <c r="I129" i="6"/>
  <c r="H128" i="6"/>
  <c r="J128" i="6" s="1"/>
  <c r="I128" i="6"/>
  <c r="H127" i="6"/>
  <c r="I127" i="6"/>
  <c r="J127" i="6" s="1"/>
  <c r="H126" i="6"/>
  <c r="I126" i="6"/>
  <c r="J126" i="6"/>
  <c r="H125" i="6"/>
  <c r="J125" i="6" s="1"/>
  <c r="I125" i="6"/>
  <c r="H124" i="6"/>
  <c r="J124" i="6" s="1"/>
  <c r="I124" i="6"/>
  <c r="H123" i="6"/>
  <c r="I123" i="6"/>
  <c r="J123" i="6" s="1"/>
  <c r="H122" i="6"/>
  <c r="I122" i="6"/>
  <c r="J122" i="6"/>
  <c r="H121" i="6"/>
  <c r="J121" i="6" s="1"/>
  <c r="I121" i="6"/>
  <c r="H120" i="6"/>
  <c r="J120" i="6" s="1"/>
  <c r="I120" i="6"/>
  <c r="H119" i="6"/>
  <c r="I119" i="6"/>
  <c r="J119" i="6" s="1"/>
  <c r="H118" i="6"/>
  <c r="I118" i="6"/>
  <c r="J118" i="6"/>
  <c r="H117" i="6"/>
  <c r="J117" i="6" s="1"/>
  <c r="I117" i="6"/>
  <c r="H116" i="6"/>
  <c r="J116" i="6" s="1"/>
  <c r="I116" i="6"/>
  <c r="H115" i="6"/>
  <c r="I115" i="6"/>
  <c r="J115" i="6" s="1"/>
  <c r="H114" i="6"/>
  <c r="I114" i="6"/>
  <c r="J114" i="6"/>
  <c r="H113" i="6"/>
  <c r="J113" i="6" s="1"/>
  <c r="I113" i="6"/>
  <c r="H112" i="6"/>
  <c r="J112" i="6" s="1"/>
  <c r="I112" i="6"/>
  <c r="H111" i="6"/>
  <c r="I111" i="6"/>
  <c r="J111" i="6" s="1"/>
  <c r="H110" i="6"/>
  <c r="I110" i="6"/>
  <c r="J110" i="6"/>
  <c r="H109" i="6"/>
  <c r="J109" i="6" s="1"/>
  <c r="I109" i="6"/>
  <c r="H108" i="6"/>
  <c r="J108" i="6" s="1"/>
  <c r="I108" i="6"/>
  <c r="H107" i="6"/>
  <c r="I107" i="6"/>
  <c r="J107" i="6" s="1"/>
  <c r="H106" i="6"/>
  <c r="I106" i="6"/>
  <c r="J106" i="6"/>
  <c r="H105" i="6"/>
  <c r="J105" i="6" s="1"/>
  <c r="I105" i="6"/>
  <c r="H104" i="6"/>
  <c r="J104" i="6" s="1"/>
  <c r="I104" i="6"/>
  <c r="H103" i="6"/>
  <c r="I103" i="6"/>
  <c r="J103" i="6" s="1"/>
  <c r="H102" i="6"/>
  <c r="I102" i="6"/>
  <c r="J102" i="6"/>
  <c r="H101" i="6"/>
  <c r="J101" i="6" s="1"/>
  <c r="I101" i="6"/>
  <c r="H100" i="6"/>
  <c r="J100" i="6" s="1"/>
  <c r="I100" i="6"/>
  <c r="H99" i="6"/>
  <c r="I99" i="6"/>
  <c r="J99" i="6" s="1"/>
  <c r="H98" i="6"/>
  <c r="I98" i="6"/>
  <c r="J98" i="6"/>
  <c r="H97" i="6"/>
  <c r="J97" i="6" s="1"/>
  <c r="I97" i="6"/>
  <c r="H96" i="6"/>
  <c r="J96" i="6" s="1"/>
  <c r="I96" i="6"/>
  <c r="H95" i="6"/>
  <c r="I95" i="6"/>
  <c r="J95" i="6" s="1"/>
  <c r="H94" i="6"/>
  <c r="I94" i="6"/>
  <c r="J94" i="6"/>
  <c r="H93" i="6"/>
  <c r="J93" i="6" s="1"/>
  <c r="I93" i="6"/>
  <c r="H92" i="6"/>
  <c r="J92" i="6" s="1"/>
  <c r="I92" i="6"/>
  <c r="H91" i="6"/>
  <c r="I91" i="6"/>
  <c r="J91" i="6" s="1"/>
  <c r="H90" i="6"/>
  <c r="I90" i="6"/>
  <c r="J90" i="6"/>
  <c r="H89" i="6"/>
  <c r="J89" i="6" s="1"/>
  <c r="I89" i="6"/>
  <c r="H88" i="6"/>
  <c r="J88" i="6" s="1"/>
  <c r="I88" i="6"/>
  <c r="H87" i="6"/>
  <c r="I87" i="6"/>
  <c r="J87" i="6" s="1"/>
  <c r="H86" i="6"/>
  <c r="I86" i="6"/>
  <c r="J86" i="6"/>
  <c r="H85" i="6"/>
  <c r="J85" i="6" s="1"/>
  <c r="I85" i="6"/>
  <c r="H84" i="6"/>
  <c r="J84" i="6" s="1"/>
  <c r="I84" i="6"/>
  <c r="H83" i="6"/>
  <c r="I83" i="6"/>
  <c r="J83" i="6" s="1"/>
  <c r="H82" i="6"/>
  <c r="I82" i="6"/>
  <c r="J82" i="6"/>
  <c r="H81" i="6"/>
  <c r="J81" i="6" s="1"/>
  <c r="I81" i="6"/>
  <c r="H80" i="6"/>
  <c r="J80" i="6" s="1"/>
  <c r="I80" i="6"/>
  <c r="H79" i="6"/>
  <c r="I79" i="6"/>
  <c r="J79" i="6" s="1"/>
  <c r="H78" i="6"/>
  <c r="I78" i="6"/>
  <c r="J78" i="6"/>
  <c r="H77" i="6"/>
  <c r="J77" i="6" s="1"/>
  <c r="I77" i="6"/>
  <c r="H76" i="6"/>
  <c r="J76" i="6" s="1"/>
  <c r="I76" i="6"/>
  <c r="H75" i="6"/>
  <c r="I75" i="6"/>
  <c r="J75" i="6" s="1"/>
  <c r="H74" i="6"/>
  <c r="I74" i="6"/>
  <c r="J74" i="6"/>
  <c r="H73" i="6"/>
  <c r="J73" i="6" s="1"/>
  <c r="I73" i="6"/>
  <c r="H72" i="6"/>
  <c r="J72" i="6" s="1"/>
  <c r="I72" i="6"/>
  <c r="H71" i="6"/>
  <c r="I71" i="6"/>
  <c r="J71" i="6" s="1"/>
  <c r="H70" i="6"/>
  <c r="I70" i="6"/>
  <c r="J70" i="6"/>
  <c r="H69" i="6"/>
  <c r="J69" i="6" s="1"/>
  <c r="I69" i="6"/>
  <c r="H68" i="6"/>
  <c r="J68" i="6" s="1"/>
  <c r="I68" i="6"/>
  <c r="H67" i="6"/>
  <c r="I67" i="6"/>
  <c r="J67" i="6" s="1"/>
  <c r="H66" i="6"/>
  <c r="I66" i="6"/>
  <c r="J66" i="6"/>
  <c r="H65" i="6"/>
  <c r="J65" i="6" s="1"/>
  <c r="I65" i="6"/>
  <c r="H64" i="6"/>
  <c r="J64" i="6" s="1"/>
  <c r="I64" i="6"/>
  <c r="H63" i="6"/>
  <c r="I63" i="6"/>
  <c r="J63" i="6" s="1"/>
  <c r="H62" i="6"/>
  <c r="I62" i="6"/>
  <c r="J62" i="6"/>
  <c r="H61" i="6"/>
  <c r="J61" i="6" s="1"/>
  <c r="I61" i="6"/>
  <c r="H60" i="6"/>
  <c r="J60" i="6" s="1"/>
  <c r="I60" i="6"/>
  <c r="H59" i="6"/>
  <c r="I59" i="6"/>
  <c r="J59" i="6" s="1"/>
  <c r="H58" i="6"/>
  <c r="I58" i="6"/>
  <c r="J58" i="6"/>
  <c r="H57" i="6"/>
  <c r="J57" i="6" s="1"/>
  <c r="I57" i="6"/>
  <c r="H56" i="6"/>
  <c r="J56" i="6" s="1"/>
  <c r="I56" i="6"/>
  <c r="H55" i="6"/>
  <c r="I55" i="6"/>
  <c r="J55" i="6" s="1"/>
  <c r="H54" i="6"/>
  <c r="I54" i="6"/>
  <c r="J54" i="6"/>
  <c r="H53" i="6"/>
  <c r="J53" i="6" s="1"/>
  <c r="I53" i="6"/>
  <c r="H52" i="6"/>
  <c r="J52" i="6" s="1"/>
  <c r="I52" i="6"/>
  <c r="H51" i="6"/>
  <c r="I51" i="6"/>
  <c r="J51" i="6" s="1"/>
  <c r="H50" i="6"/>
  <c r="I50" i="6"/>
  <c r="J50" i="6"/>
  <c r="H49" i="6"/>
  <c r="J49" i="6" s="1"/>
  <c r="I49" i="6"/>
  <c r="H48" i="6"/>
  <c r="J48" i="6" s="1"/>
  <c r="I48" i="6"/>
  <c r="H47" i="6"/>
  <c r="I47" i="6"/>
  <c r="J47" i="6" s="1"/>
  <c r="H46" i="6"/>
  <c r="I46" i="6"/>
  <c r="J46" i="6"/>
  <c r="H45" i="6"/>
  <c r="J45" i="6" s="1"/>
  <c r="I45" i="6"/>
  <c r="H44" i="6"/>
  <c r="J44" i="6" s="1"/>
  <c r="I44" i="6"/>
  <c r="H43" i="6"/>
  <c r="I43" i="6"/>
  <c r="J43" i="6" s="1"/>
  <c r="H42" i="6"/>
  <c r="I42" i="6"/>
  <c r="J42" i="6"/>
  <c r="H41" i="6"/>
  <c r="J41" i="6" s="1"/>
  <c r="I41" i="6"/>
  <c r="H40" i="6"/>
  <c r="J40" i="6" s="1"/>
  <c r="I40" i="6"/>
  <c r="H39" i="6"/>
  <c r="I39" i="6"/>
  <c r="J39" i="6" s="1"/>
  <c r="H38" i="6"/>
  <c r="I38" i="6"/>
  <c r="J38" i="6"/>
  <c r="H37" i="6"/>
  <c r="J37" i="6" s="1"/>
  <c r="I37" i="6"/>
  <c r="H36" i="6"/>
  <c r="J36" i="6" s="1"/>
  <c r="I36" i="6"/>
  <c r="H35" i="6"/>
  <c r="I35" i="6"/>
  <c r="J35" i="6" s="1"/>
  <c r="H34" i="6"/>
  <c r="I34" i="6"/>
  <c r="J34" i="6"/>
  <c r="H33" i="6"/>
  <c r="J33" i="6" s="1"/>
  <c r="I33" i="6"/>
  <c r="H32" i="6"/>
  <c r="J32" i="6" s="1"/>
  <c r="I32" i="6"/>
  <c r="H31" i="6"/>
  <c r="I31" i="6"/>
  <c r="J31" i="6" s="1"/>
  <c r="H30" i="6"/>
  <c r="I30" i="6"/>
  <c r="J30" i="6"/>
  <c r="H29" i="6"/>
  <c r="J29" i="6" s="1"/>
  <c r="I29" i="6"/>
  <c r="H28" i="6"/>
  <c r="J28" i="6" s="1"/>
  <c r="I28" i="6"/>
  <c r="H27" i="6"/>
  <c r="I27" i="6"/>
  <c r="J27" i="6" s="1"/>
  <c r="H26" i="6"/>
  <c r="I26" i="6"/>
  <c r="J26" i="6"/>
  <c r="H25" i="6"/>
  <c r="J25" i="6" s="1"/>
  <c r="I25" i="6"/>
  <c r="H24" i="6"/>
  <c r="J24" i="6" s="1"/>
  <c r="I24" i="6"/>
  <c r="H23" i="6"/>
  <c r="I23" i="6"/>
  <c r="J23" i="6" s="1"/>
  <c r="H22" i="6"/>
  <c r="I22" i="6"/>
  <c r="J22" i="6"/>
  <c r="H21" i="6"/>
  <c r="J21" i="6" s="1"/>
  <c r="I21" i="6"/>
  <c r="H20" i="6"/>
  <c r="J20" i="6" s="1"/>
  <c r="I20" i="6"/>
  <c r="H19" i="6"/>
  <c r="I19" i="6"/>
  <c r="J19" i="6" s="1"/>
  <c r="H18" i="6"/>
  <c r="I18" i="6"/>
  <c r="J18" i="6"/>
  <c r="H17" i="6"/>
  <c r="J17" i="6" s="1"/>
  <c r="I17" i="6"/>
  <c r="H16" i="6"/>
  <c r="J16" i="6" s="1"/>
  <c r="I16" i="6"/>
  <c r="H15" i="6"/>
  <c r="I15" i="6"/>
  <c r="J15" i="6" s="1"/>
  <c r="H14" i="6"/>
  <c r="I14" i="6"/>
  <c r="J14" i="6"/>
  <c r="H13" i="6"/>
  <c r="J13" i="6" s="1"/>
  <c r="I13" i="6"/>
  <c r="H12" i="6"/>
  <c r="J12" i="6" s="1"/>
  <c r="I12" i="6"/>
  <c r="H11" i="6"/>
  <c r="I11" i="6"/>
  <c r="J11" i="6" s="1"/>
  <c r="H10" i="6"/>
  <c r="I10" i="6"/>
  <c r="J10" i="6"/>
  <c r="H9" i="6"/>
  <c r="J9" i="6" s="1"/>
  <c r="I9" i="6"/>
  <c r="H8" i="6"/>
  <c r="J8" i="6" s="1"/>
  <c r="I8" i="6"/>
  <c r="H7" i="6"/>
  <c r="I7" i="6"/>
  <c r="J7" i="6" s="1"/>
  <c r="H6" i="6"/>
  <c r="I6" i="6"/>
  <c r="J6" i="6"/>
  <c r="X2" i="1"/>
  <c r="Z2" i="1"/>
  <c r="AD12" i="1" s="1"/>
  <c r="AH12" i="1" s="1"/>
  <c r="AC11" i="1"/>
  <c r="AB10" i="1"/>
  <c r="AF10" i="1" s="1"/>
  <c r="AA6" i="1"/>
  <c r="Z6" i="1"/>
  <c r="Y2" i="1"/>
  <c r="X10" i="1"/>
  <c r="Z10" i="1"/>
  <c r="AG10" i="1"/>
  <c r="AH10" i="1"/>
  <c r="V64" i="1"/>
  <c r="W1" i="1"/>
  <c r="AM1" i="1" s="1"/>
  <c r="W99" i="1"/>
  <c r="AM99" i="1"/>
  <c r="X99" i="1"/>
  <c r="Y99" i="1"/>
  <c r="Z99" i="1"/>
  <c r="AA99" i="1"/>
  <c r="W100" i="1"/>
  <c r="AM100" i="1" s="1"/>
  <c r="X100" i="1"/>
  <c r="Y100" i="1"/>
  <c r="Z100" i="1"/>
  <c r="AA100" i="1"/>
  <c r="W101" i="1"/>
  <c r="AM101" i="1"/>
  <c r="X101" i="1"/>
  <c r="Y101" i="1"/>
  <c r="Z101" i="1"/>
  <c r="AA101" i="1"/>
  <c r="W102" i="1"/>
  <c r="AM102" i="1" s="1"/>
  <c r="X102" i="1"/>
  <c r="Y102" i="1"/>
  <c r="Z102" i="1"/>
  <c r="AA102" i="1"/>
  <c r="W103" i="1"/>
  <c r="AM103" i="1"/>
  <c r="X103" i="1"/>
  <c r="Y103" i="1"/>
  <c r="Z103" i="1"/>
  <c r="AA103" i="1"/>
  <c r="W104" i="1"/>
  <c r="AM104" i="1" s="1"/>
  <c r="X104" i="1"/>
  <c r="Y104" i="1"/>
  <c r="Z104" i="1"/>
  <c r="AA104" i="1"/>
  <c r="W105" i="1"/>
  <c r="AM105" i="1"/>
  <c r="X105" i="1"/>
  <c r="Y105" i="1"/>
  <c r="Z105" i="1"/>
  <c r="AB113" i="1"/>
  <c r="AF113" i="1" s="1"/>
  <c r="AA105" i="1"/>
  <c r="W106" i="1"/>
  <c r="AM106" i="1" s="1"/>
  <c r="X106" i="1"/>
  <c r="Y106" i="1"/>
  <c r="Z106" i="1"/>
  <c r="AA106" i="1"/>
  <c r="W107" i="1"/>
  <c r="AM107" i="1" s="1"/>
  <c r="X107" i="1"/>
  <c r="Y107" i="1"/>
  <c r="Z107" i="1"/>
  <c r="AG107" i="1" s="1"/>
  <c r="AA107" i="1"/>
  <c r="W108" i="1"/>
  <c r="AM108" i="1" s="1"/>
  <c r="X108" i="1"/>
  <c r="Y108" i="1"/>
  <c r="Z108" i="1"/>
  <c r="AA108" i="1"/>
  <c r="W109" i="1"/>
  <c r="AM109" i="1" s="1"/>
  <c r="X109" i="1"/>
  <c r="Y109" i="1"/>
  <c r="Z109" i="1"/>
  <c r="AA109" i="1"/>
  <c r="W110" i="1"/>
  <c r="AM110" i="1" s="1"/>
  <c r="X110" i="1"/>
  <c r="Y110" i="1"/>
  <c r="Z110" i="1"/>
  <c r="AA110" i="1"/>
  <c r="W111" i="1"/>
  <c r="AM111" i="1" s="1"/>
  <c r="X111" i="1"/>
  <c r="Y111" i="1"/>
  <c r="Z111" i="1"/>
  <c r="AG111" i="1" s="1"/>
  <c r="AA111" i="1"/>
  <c r="W112" i="1"/>
  <c r="AM112" i="1" s="1"/>
  <c r="X112" i="1"/>
  <c r="Y112" i="1"/>
  <c r="Z112" i="1"/>
  <c r="AA112" i="1"/>
  <c r="W113" i="1"/>
  <c r="AM113" i="1" s="1"/>
  <c r="X113" i="1"/>
  <c r="Y113" i="1"/>
  <c r="Z113" i="1"/>
  <c r="AA113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2" i="1"/>
  <c r="V1" i="1"/>
  <c r="AA98" i="1"/>
  <c r="Z98" i="1"/>
  <c r="Y98" i="1"/>
  <c r="X98" i="1"/>
  <c r="W98" i="1"/>
  <c r="AM98" i="1" s="1"/>
  <c r="AA97" i="1"/>
  <c r="Z97" i="1"/>
  <c r="Y97" i="1"/>
  <c r="X97" i="1"/>
  <c r="W97" i="1"/>
  <c r="AM97" i="1"/>
  <c r="AA96" i="1"/>
  <c r="Z96" i="1"/>
  <c r="Y96" i="1"/>
  <c r="X96" i="1"/>
  <c r="W96" i="1"/>
  <c r="AM96" i="1" s="1"/>
  <c r="AA95" i="1"/>
  <c r="Z95" i="1"/>
  <c r="Y95" i="1"/>
  <c r="X95" i="1"/>
  <c r="W95" i="1"/>
  <c r="AM95" i="1"/>
  <c r="AA94" i="1"/>
  <c r="Z94" i="1"/>
  <c r="Y94" i="1"/>
  <c r="X94" i="1"/>
  <c r="W94" i="1"/>
  <c r="AM94" i="1" s="1"/>
  <c r="AA93" i="1"/>
  <c r="Z93" i="1"/>
  <c r="Y93" i="1"/>
  <c r="X93" i="1"/>
  <c r="W93" i="1"/>
  <c r="AM93" i="1"/>
  <c r="AA92" i="1"/>
  <c r="Z92" i="1"/>
  <c r="Y92" i="1"/>
  <c r="X92" i="1"/>
  <c r="W92" i="1"/>
  <c r="AM92" i="1" s="1"/>
  <c r="AA91" i="1"/>
  <c r="Z91" i="1"/>
  <c r="AB99" i="1" s="1"/>
  <c r="Y91" i="1"/>
  <c r="X91" i="1"/>
  <c r="W91" i="1"/>
  <c r="AM91" i="1"/>
  <c r="AA90" i="1"/>
  <c r="Z90" i="1"/>
  <c r="Y90" i="1"/>
  <c r="X90" i="1"/>
  <c r="W90" i="1"/>
  <c r="AM90" i="1" s="1"/>
  <c r="AA89" i="1"/>
  <c r="Z89" i="1"/>
  <c r="Y89" i="1"/>
  <c r="X89" i="1"/>
  <c r="W89" i="1"/>
  <c r="AM89" i="1"/>
  <c r="AA88" i="1"/>
  <c r="Z88" i="1"/>
  <c r="Y88" i="1"/>
  <c r="X88" i="1"/>
  <c r="W88" i="1"/>
  <c r="AM88" i="1" s="1"/>
  <c r="AA87" i="1"/>
  <c r="Z87" i="1"/>
  <c r="AC96" i="1" s="1"/>
  <c r="AG96" i="1" s="1"/>
  <c r="AI96" i="1" s="1"/>
  <c r="AJ96" i="1" s="1"/>
  <c r="Y87" i="1"/>
  <c r="X87" i="1"/>
  <c r="W87" i="1"/>
  <c r="AM87" i="1"/>
  <c r="AA86" i="1"/>
  <c r="Z86" i="1"/>
  <c r="Y86" i="1"/>
  <c r="X86" i="1"/>
  <c r="W86" i="1"/>
  <c r="AM86" i="1" s="1"/>
  <c r="AA85" i="1"/>
  <c r="Z85" i="1"/>
  <c r="Y85" i="1"/>
  <c r="X85" i="1"/>
  <c r="W85" i="1"/>
  <c r="AM85" i="1"/>
  <c r="AA84" i="1"/>
  <c r="Z84" i="1"/>
  <c r="Y84" i="1"/>
  <c r="X84" i="1"/>
  <c r="W84" i="1"/>
  <c r="AM84" i="1" s="1"/>
  <c r="AA83" i="1"/>
  <c r="Z83" i="1"/>
  <c r="AC92" i="1" s="1"/>
  <c r="Y83" i="1"/>
  <c r="X83" i="1"/>
  <c r="W83" i="1"/>
  <c r="AM83" i="1"/>
  <c r="AA82" i="1"/>
  <c r="Z82" i="1"/>
  <c r="Y82" i="1"/>
  <c r="X82" i="1"/>
  <c r="W82" i="1"/>
  <c r="AM82" i="1" s="1"/>
  <c r="AA81" i="1"/>
  <c r="Z81" i="1"/>
  <c r="Y81" i="1"/>
  <c r="X81" i="1"/>
  <c r="W81" i="1"/>
  <c r="AM81" i="1"/>
  <c r="AA80" i="1"/>
  <c r="Z80" i="1"/>
  <c r="Y80" i="1"/>
  <c r="X80" i="1"/>
  <c r="W80" i="1"/>
  <c r="AM80" i="1" s="1"/>
  <c r="AA79" i="1"/>
  <c r="Z79" i="1"/>
  <c r="Y79" i="1"/>
  <c r="X79" i="1"/>
  <c r="W79" i="1"/>
  <c r="AM79" i="1"/>
  <c r="AA78" i="1"/>
  <c r="Z78" i="1"/>
  <c r="Y78" i="1"/>
  <c r="X78" i="1"/>
  <c r="W78" i="1"/>
  <c r="AM78" i="1" s="1"/>
  <c r="AA77" i="1"/>
  <c r="Z77" i="1"/>
  <c r="Y77" i="1"/>
  <c r="X77" i="1"/>
  <c r="W77" i="1"/>
  <c r="AM77" i="1"/>
  <c r="AA76" i="1"/>
  <c r="Z76" i="1"/>
  <c r="Y76" i="1"/>
  <c r="X76" i="1"/>
  <c r="W76" i="1"/>
  <c r="AM76" i="1" s="1"/>
  <c r="AA75" i="1"/>
  <c r="Z75" i="1"/>
  <c r="AC84" i="1" s="1"/>
  <c r="Y75" i="1"/>
  <c r="X75" i="1"/>
  <c r="W75" i="1"/>
  <c r="AM75" i="1"/>
  <c r="AA74" i="1"/>
  <c r="Z74" i="1"/>
  <c r="Y74" i="1"/>
  <c r="X74" i="1"/>
  <c r="W74" i="1"/>
  <c r="AM74" i="1" s="1"/>
  <c r="AA73" i="1"/>
  <c r="Z73" i="1"/>
  <c r="Y73" i="1"/>
  <c r="X73" i="1"/>
  <c r="W73" i="1"/>
  <c r="AM73" i="1"/>
  <c r="AA72" i="1"/>
  <c r="Z72" i="1"/>
  <c r="Y72" i="1"/>
  <c r="X72" i="1"/>
  <c r="W72" i="1"/>
  <c r="AM72" i="1" s="1"/>
  <c r="AA71" i="1"/>
  <c r="Z71" i="1"/>
  <c r="AC80" i="1" s="1"/>
  <c r="AG80" i="1" s="1"/>
  <c r="AI80" i="1" s="1"/>
  <c r="AJ80" i="1" s="1"/>
  <c r="Y71" i="1"/>
  <c r="X71" i="1"/>
  <c r="W71" i="1"/>
  <c r="AM71" i="1"/>
  <c r="AA70" i="1"/>
  <c r="Z70" i="1"/>
  <c r="Y70" i="1"/>
  <c r="X70" i="1"/>
  <c r="W70" i="1"/>
  <c r="AM70" i="1" s="1"/>
  <c r="AA69" i="1"/>
  <c r="Z69" i="1"/>
  <c r="Y69" i="1"/>
  <c r="X69" i="1"/>
  <c r="W69" i="1"/>
  <c r="AM69" i="1"/>
  <c r="AA68" i="1"/>
  <c r="Z68" i="1"/>
  <c r="Y68" i="1"/>
  <c r="X68" i="1"/>
  <c r="W68" i="1"/>
  <c r="AM68" i="1" s="1"/>
  <c r="AA67" i="1"/>
  <c r="Z67" i="1"/>
  <c r="AB75" i="1" s="1"/>
  <c r="Y67" i="1"/>
  <c r="X67" i="1"/>
  <c r="W67" i="1"/>
  <c r="AM67" i="1"/>
  <c r="AA66" i="1"/>
  <c r="Z66" i="1"/>
  <c r="Y66" i="1"/>
  <c r="X66" i="1"/>
  <c r="W66" i="1"/>
  <c r="AM66" i="1" s="1"/>
  <c r="AA65" i="1"/>
  <c r="Z65" i="1"/>
  <c r="Y65" i="1"/>
  <c r="X65" i="1"/>
  <c r="W65" i="1"/>
  <c r="AM65" i="1"/>
  <c r="AA64" i="1"/>
  <c r="Z64" i="1"/>
  <c r="Y64" i="1"/>
  <c r="X64" i="1"/>
  <c r="W64" i="1"/>
  <c r="AM64" i="1" s="1"/>
  <c r="AA63" i="1"/>
  <c r="Z63" i="1"/>
  <c r="AF63" i="1" s="1"/>
  <c r="Y63" i="1"/>
  <c r="X63" i="1"/>
  <c r="W63" i="1"/>
  <c r="AM63" i="1"/>
  <c r="AA62" i="1"/>
  <c r="Z62" i="1"/>
  <c r="Y62" i="1"/>
  <c r="X62" i="1"/>
  <c r="W62" i="1"/>
  <c r="AM62" i="1" s="1"/>
  <c r="AA61" i="1"/>
  <c r="Z61" i="1"/>
  <c r="AG61" i="1" s="1"/>
  <c r="Y61" i="1"/>
  <c r="X61" i="1"/>
  <c r="W61" i="1"/>
  <c r="AM61" i="1"/>
  <c r="AA60" i="1"/>
  <c r="Z60" i="1"/>
  <c r="Y60" i="1"/>
  <c r="X60" i="1"/>
  <c r="W60" i="1"/>
  <c r="AM60" i="1" s="1"/>
  <c r="AA59" i="1"/>
  <c r="Z59" i="1"/>
  <c r="Y59" i="1"/>
  <c r="X59" i="1"/>
  <c r="W59" i="1"/>
  <c r="AM59" i="1"/>
  <c r="AA58" i="1"/>
  <c r="Z58" i="1"/>
  <c r="Y58" i="1"/>
  <c r="X58" i="1"/>
  <c r="W58" i="1"/>
  <c r="AM58" i="1" s="1"/>
  <c r="AA57" i="1"/>
  <c r="Z57" i="1"/>
  <c r="Y57" i="1"/>
  <c r="X57" i="1"/>
  <c r="W57" i="1"/>
  <c r="AM57" i="1"/>
  <c r="AA56" i="1"/>
  <c r="Z56" i="1"/>
  <c r="Y56" i="1"/>
  <c r="X56" i="1"/>
  <c r="W56" i="1"/>
  <c r="AM56" i="1"/>
  <c r="AA55" i="1"/>
  <c r="Z55" i="1"/>
  <c r="AB63" i="1"/>
  <c r="Y55" i="1"/>
  <c r="X55" i="1"/>
  <c r="W55" i="1"/>
  <c r="AM55" i="1"/>
  <c r="AA54" i="1"/>
  <c r="Z54" i="1"/>
  <c r="Y54" i="1"/>
  <c r="X54" i="1"/>
  <c r="W54" i="1"/>
  <c r="AM54" i="1" s="1"/>
  <c r="AA53" i="1"/>
  <c r="Z53" i="1"/>
  <c r="AC62" i="1" s="1"/>
  <c r="Y53" i="1"/>
  <c r="X53" i="1"/>
  <c r="W53" i="1"/>
  <c r="AM53" i="1"/>
  <c r="AA52" i="1"/>
  <c r="Z52" i="1"/>
  <c r="Y52" i="1"/>
  <c r="X52" i="1"/>
  <c r="W52" i="1"/>
  <c r="AM52" i="1" s="1"/>
  <c r="AA51" i="1"/>
  <c r="Z51" i="1"/>
  <c r="Y51" i="1"/>
  <c r="X51" i="1"/>
  <c r="W51" i="1"/>
  <c r="AM51" i="1" s="1"/>
  <c r="AA50" i="1"/>
  <c r="Z50" i="1"/>
  <c r="Y50" i="1"/>
  <c r="X50" i="1"/>
  <c r="W50" i="1"/>
  <c r="AM50" i="1" s="1"/>
  <c r="AA49" i="1"/>
  <c r="Z49" i="1"/>
  <c r="Y49" i="1"/>
  <c r="X49" i="1"/>
  <c r="W49" i="1"/>
  <c r="AM49" i="1"/>
  <c r="AA48" i="1"/>
  <c r="Z48" i="1"/>
  <c r="Y48" i="1"/>
  <c r="X48" i="1"/>
  <c r="W48" i="1"/>
  <c r="AM48" i="1" s="1"/>
  <c r="AA47" i="1"/>
  <c r="Z47" i="1"/>
  <c r="Y47" i="1"/>
  <c r="X47" i="1"/>
  <c r="W47" i="1"/>
  <c r="AM47" i="1"/>
  <c r="AA46" i="1"/>
  <c r="Z46" i="1"/>
  <c r="Y46" i="1"/>
  <c r="X46" i="1"/>
  <c r="W46" i="1"/>
  <c r="AM46" i="1" s="1"/>
  <c r="AA45" i="1"/>
  <c r="Z45" i="1"/>
  <c r="Y45" i="1"/>
  <c r="X45" i="1"/>
  <c r="W45" i="1"/>
  <c r="AM45" i="1"/>
  <c r="AA44" i="1"/>
  <c r="Z44" i="1"/>
  <c r="Y44" i="1"/>
  <c r="X44" i="1"/>
  <c r="W44" i="1"/>
  <c r="AM44" i="1" s="1"/>
  <c r="AA43" i="1"/>
  <c r="Z43" i="1"/>
  <c r="Y43" i="1"/>
  <c r="X43" i="1"/>
  <c r="W43" i="1"/>
  <c r="AM43" i="1" s="1"/>
  <c r="AA42" i="1"/>
  <c r="Z42" i="1"/>
  <c r="Y42" i="1"/>
  <c r="X42" i="1"/>
  <c r="W42" i="1"/>
  <c r="AM42" i="1" s="1"/>
  <c r="AA41" i="1"/>
  <c r="Z41" i="1"/>
  <c r="AD51" i="1" s="1"/>
  <c r="AH51" i="1" s="1"/>
  <c r="Y41" i="1"/>
  <c r="X41" i="1"/>
  <c r="W41" i="1"/>
  <c r="AM41" i="1"/>
  <c r="AA40" i="1"/>
  <c r="Z40" i="1"/>
  <c r="Y40" i="1"/>
  <c r="X40" i="1"/>
  <c r="W40" i="1"/>
  <c r="AM40" i="1" s="1"/>
  <c r="AA39" i="1"/>
  <c r="Z39" i="1"/>
  <c r="Y39" i="1"/>
  <c r="X39" i="1"/>
  <c r="W39" i="1"/>
  <c r="AM39" i="1"/>
  <c r="AA38" i="1"/>
  <c r="Z38" i="1"/>
  <c r="Y38" i="1"/>
  <c r="X38" i="1"/>
  <c r="W38" i="1"/>
  <c r="AM38" i="1" s="1"/>
  <c r="AA37" i="1"/>
  <c r="Z37" i="1"/>
  <c r="Y37" i="1"/>
  <c r="X37" i="1"/>
  <c r="W37" i="1"/>
  <c r="AM37" i="1"/>
  <c r="AA36" i="1"/>
  <c r="Z36" i="1"/>
  <c r="Y36" i="1"/>
  <c r="X36" i="1"/>
  <c r="W36" i="1"/>
  <c r="AM36" i="1" s="1"/>
  <c r="AA35" i="1"/>
  <c r="Z35" i="1"/>
  <c r="Y35" i="1"/>
  <c r="X35" i="1"/>
  <c r="W35" i="1"/>
  <c r="AM35" i="1" s="1"/>
  <c r="AA34" i="1"/>
  <c r="Z34" i="1"/>
  <c r="Y34" i="1"/>
  <c r="X34" i="1"/>
  <c r="W34" i="1"/>
  <c r="AM34" i="1" s="1"/>
  <c r="AA33" i="1"/>
  <c r="Z33" i="1"/>
  <c r="Y33" i="1"/>
  <c r="X33" i="1"/>
  <c r="W33" i="1"/>
  <c r="AM33" i="1" s="1"/>
  <c r="AA32" i="1"/>
  <c r="Z32" i="1"/>
  <c r="Y32" i="1"/>
  <c r="X32" i="1"/>
  <c r="W32" i="1"/>
  <c r="AM32" i="1" s="1"/>
  <c r="AA31" i="1"/>
  <c r="Z31" i="1"/>
  <c r="Y31" i="1"/>
  <c r="X31" i="1"/>
  <c r="W31" i="1"/>
  <c r="AM31" i="1"/>
  <c r="AA30" i="1"/>
  <c r="Z30" i="1"/>
  <c r="Y30" i="1"/>
  <c r="X30" i="1"/>
  <c r="W30" i="1"/>
  <c r="AM30" i="1" s="1"/>
  <c r="AA29" i="1"/>
  <c r="Z29" i="1"/>
  <c r="AD39" i="1" s="1"/>
  <c r="AH39" i="1" s="1"/>
  <c r="Y29" i="1"/>
  <c r="X29" i="1"/>
  <c r="W29" i="1"/>
  <c r="AM29" i="1"/>
  <c r="AA28" i="1"/>
  <c r="Z28" i="1"/>
  <c r="Y28" i="1"/>
  <c r="X28" i="1"/>
  <c r="W28" i="1"/>
  <c r="AM28" i="1" s="1"/>
  <c r="AA27" i="1"/>
  <c r="Z27" i="1"/>
  <c r="Y27" i="1"/>
  <c r="X27" i="1"/>
  <c r="W27" i="1"/>
  <c r="AM27" i="1" s="1"/>
  <c r="AA26" i="1"/>
  <c r="Z26" i="1"/>
  <c r="Y26" i="1"/>
  <c r="X26" i="1"/>
  <c r="W26" i="1"/>
  <c r="AM26" i="1" s="1"/>
  <c r="AA25" i="1"/>
  <c r="Z25" i="1"/>
  <c r="Y25" i="1"/>
  <c r="X25" i="1"/>
  <c r="W25" i="1"/>
  <c r="AM25" i="1"/>
  <c r="AA24" i="1"/>
  <c r="Z24" i="1"/>
  <c r="Y24" i="1"/>
  <c r="X24" i="1"/>
  <c r="W24" i="1"/>
  <c r="AM24" i="1" s="1"/>
  <c r="AA23" i="1"/>
  <c r="Z23" i="1"/>
  <c r="AD33" i="1" s="1"/>
  <c r="Y23" i="1"/>
  <c r="X23" i="1"/>
  <c r="W23" i="1"/>
  <c r="AM23" i="1"/>
  <c r="AA22" i="1"/>
  <c r="Z22" i="1"/>
  <c r="Y22" i="1"/>
  <c r="X22" i="1"/>
  <c r="W22" i="1"/>
  <c r="AM22" i="1" s="1"/>
  <c r="AA21" i="1"/>
  <c r="Z21" i="1"/>
  <c r="Y21" i="1"/>
  <c r="X21" i="1"/>
  <c r="W21" i="1"/>
  <c r="AM21" i="1"/>
  <c r="AA20" i="1"/>
  <c r="Z20" i="1"/>
  <c r="Y20" i="1"/>
  <c r="X20" i="1"/>
  <c r="W20" i="1"/>
  <c r="AM20" i="1" s="1"/>
  <c r="AA19" i="1"/>
  <c r="Z19" i="1"/>
  <c r="Y19" i="1"/>
  <c r="X19" i="1"/>
  <c r="W19" i="1"/>
  <c r="AM19" i="1" s="1"/>
  <c r="AA18" i="1"/>
  <c r="Z18" i="1"/>
  <c r="Y18" i="1"/>
  <c r="X18" i="1"/>
  <c r="W18" i="1"/>
  <c r="AM18" i="1" s="1"/>
  <c r="AA17" i="1"/>
  <c r="Z17" i="1"/>
  <c r="Y17" i="1"/>
  <c r="X17" i="1"/>
  <c r="W17" i="1"/>
  <c r="AM17" i="1"/>
  <c r="AA16" i="1"/>
  <c r="Z16" i="1"/>
  <c r="Y16" i="1"/>
  <c r="X16" i="1"/>
  <c r="W16" i="1"/>
  <c r="AM16" i="1" s="1"/>
  <c r="AA15" i="1"/>
  <c r="Z15" i="1"/>
  <c r="AB23" i="1" s="1"/>
  <c r="AF23" i="1" s="1"/>
  <c r="Y15" i="1"/>
  <c r="X15" i="1"/>
  <c r="W15" i="1"/>
  <c r="AM15" i="1"/>
  <c r="AA14" i="1"/>
  <c r="Z14" i="1"/>
  <c r="Y14" i="1"/>
  <c r="X14" i="1"/>
  <c r="W14" i="1"/>
  <c r="AM14" i="1" s="1"/>
  <c r="AA13" i="1"/>
  <c r="Z13" i="1"/>
  <c r="AD23" i="1" s="1"/>
  <c r="Y13" i="1"/>
  <c r="X13" i="1"/>
  <c r="W13" i="1"/>
  <c r="AM13" i="1"/>
  <c r="AA12" i="1"/>
  <c r="Z12" i="1"/>
  <c r="Y12" i="1"/>
  <c r="X12" i="1"/>
  <c r="W12" i="1"/>
  <c r="AM12" i="1" s="1"/>
  <c r="AA11" i="1"/>
  <c r="Z11" i="1"/>
  <c r="Y11" i="1"/>
  <c r="X11" i="1"/>
  <c r="W11" i="1"/>
  <c r="AM11" i="1" s="1"/>
  <c r="AA10" i="1"/>
  <c r="Y10" i="1"/>
  <c r="W10" i="1"/>
  <c r="AM10" i="1" s="1"/>
  <c r="AA9" i="1"/>
  <c r="Z9" i="1"/>
  <c r="Y9" i="1"/>
  <c r="X9" i="1"/>
  <c r="W9" i="1"/>
  <c r="AM9" i="1" s="1"/>
  <c r="AA8" i="1"/>
  <c r="Z8" i="1"/>
  <c r="AD18" i="1" s="1"/>
  <c r="AH18" i="1" s="1"/>
  <c r="Y8" i="1"/>
  <c r="X8" i="1"/>
  <c r="W8" i="1"/>
  <c r="AM8" i="1" s="1"/>
  <c r="AA7" i="1"/>
  <c r="Z7" i="1"/>
  <c r="Y7" i="1"/>
  <c r="X7" i="1"/>
  <c r="W7" i="1"/>
  <c r="AM7" i="1" s="1"/>
  <c r="Y6" i="1"/>
  <c r="X6" i="1"/>
  <c r="W6" i="1"/>
  <c r="AM6" i="1" s="1"/>
  <c r="AA5" i="1"/>
  <c r="Z5" i="1"/>
  <c r="AD15" i="1" s="1"/>
  <c r="AH15" i="1" s="1"/>
  <c r="Y5" i="1"/>
  <c r="X5" i="1"/>
  <c r="W5" i="1"/>
  <c r="AM5" i="1"/>
  <c r="AA4" i="1"/>
  <c r="Z4" i="1"/>
  <c r="Y4" i="1"/>
  <c r="X4" i="1"/>
  <c r="W4" i="1"/>
  <c r="AM4" i="1" s="1"/>
  <c r="AA3" i="1"/>
  <c r="Z3" i="1"/>
  <c r="Y3" i="1"/>
  <c r="X3" i="1"/>
  <c r="W3" i="1"/>
  <c r="AM3" i="1" s="1"/>
  <c r="AA2" i="1"/>
  <c r="W2" i="1"/>
  <c r="AM2" i="1"/>
  <c r="U2" i="1"/>
  <c r="AA1" i="1"/>
  <c r="Z1" i="1"/>
  <c r="Y1" i="1"/>
  <c r="X1" i="1"/>
  <c r="U1" i="1"/>
  <c r="AD27" i="1"/>
  <c r="AH27" i="1" s="1"/>
  <c r="AC41" i="1"/>
  <c r="AG41" i="1" s="1"/>
  <c r="AD55" i="1"/>
  <c r="AH55" i="1"/>
  <c r="AB73" i="1"/>
  <c r="AF73" i="1"/>
  <c r="AC73" i="1"/>
  <c r="AG73" i="1"/>
  <c r="AC74" i="1"/>
  <c r="AG74" i="1"/>
  <c r="AD75" i="1"/>
  <c r="AH75" i="1"/>
  <c r="AB81" i="1"/>
  <c r="AF81" i="1"/>
  <c r="AC82" i="1"/>
  <c r="AG82" i="1"/>
  <c r="AD83" i="1"/>
  <c r="AH83" i="1"/>
  <c r="AC94" i="1"/>
  <c r="AG94" i="1" s="1"/>
  <c r="AB97" i="1"/>
  <c r="AF97" i="1"/>
  <c r="AC98" i="1"/>
  <c r="AG98" i="1" s="1"/>
  <c r="AD99" i="1"/>
  <c r="AH99" i="1"/>
  <c r="AB84" i="1"/>
  <c r="AF84" i="1" s="1"/>
  <c r="AG84" i="1"/>
  <c r="AD84" i="1"/>
  <c r="AH84" i="1"/>
  <c r="AC85" i="1"/>
  <c r="AD86" i="1"/>
  <c r="AH86" i="1"/>
  <c r="AB92" i="1"/>
  <c r="AF92" i="1"/>
  <c r="AC93" i="1"/>
  <c r="AD94" i="1"/>
  <c r="AH94" i="1"/>
  <c r="AB96" i="1"/>
  <c r="AF96" i="1"/>
  <c r="AD98" i="1"/>
  <c r="AH98" i="1"/>
  <c r="AC97" i="1"/>
  <c r="AG97" i="1"/>
  <c r="AB104" i="1"/>
  <c r="AF104" i="1"/>
  <c r="AD106" i="1"/>
  <c r="AH106" i="1"/>
  <c r="AC105" i="1"/>
  <c r="AG105" i="1"/>
  <c r="AG11" i="1"/>
  <c r="AC15" i="1"/>
  <c r="AD16" i="1"/>
  <c r="AH16" i="1"/>
  <c r="AB14" i="1"/>
  <c r="AC19" i="1"/>
  <c r="AG19" i="1"/>
  <c r="AD20" i="1"/>
  <c r="AH20" i="1" s="1"/>
  <c r="AB18" i="1"/>
  <c r="AC23" i="1"/>
  <c r="AG23" i="1" s="1"/>
  <c r="AD24" i="1"/>
  <c r="AH24" i="1" s="1"/>
  <c r="AB22" i="1"/>
  <c r="AC27" i="1"/>
  <c r="AG27" i="1" s="1"/>
  <c r="AI27" i="1" s="1"/>
  <c r="AJ27" i="1" s="1"/>
  <c r="AD28" i="1"/>
  <c r="AH28" i="1"/>
  <c r="AB26" i="1"/>
  <c r="AF26" i="1" s="1"/>
  <c r="AC31" i="1"/>
  <c r="AD32" i="1"/>
  <c r="AH32" i="1"/>
  <c r="AB30" i="1"/>
  <c r="AF30" i="1" s="1"/>
  <c r="AC35" i="1"/>
  <c r="AG35" i="1"/>
  <c r="AD36" i="1"/>
  <c r="AH36" i="1"/>
  <c r="AB34" i="1"/>
  <c r="AC39" i="1"/>
  <c r="AD40" i="1"/>
  <c r="AH40" i="1" s="1"/>
  <c r="AB38" i="1"/>
  <c r="AF38" i="1" s="1"/>
  <c r="AI38" i="1" s="1"/>
  <c r="AJ38" i="1" s="1"/>
  <c r="AC43" i="1"/>
  <c r="AG43" i="1"/>
  <c r="AD44" i="1"/>
  <c r="AH44" i="1"/>
  <c r="AB42" i="1"/>
  <c r="AC47" i="1"/>
  <c r="AD48" i="1"/>
  <c r="AH48" i="1"/>
  <c r="AB46" i="1"/>
  <c r="AC51" i="1"/>
  <c r="AG51" i="1"/>
  <c r="AD52" i="1"/>
  <c r="AH52" i="1" s="1"/>
  <c r="AB50" i="1"/>
  <c r="AC55" i="1"/>
  <c r="AG55" i="1"/>
  <c r="AD56" i="1"/>
  <c r="AB54" i="1"/>
  <c r="AC59" i="1"/>
  <c r="AG59" i="1"/>
  <c r="AD60" i="1"/>
  <c r="AH60" i="1"/>
  <c r="AB58" i="1"/>
  <c r="AC63" i="1"/>
  <c r="AB62" i="1"/>
  <c r="AD76" i="1"/>
  <c r="AH76" i="1"/>
  <c r="AC75" i="1"/>
  <c r="AG75" i="1"/>
  <c r="AB74" i="1"/>
  <c r="AD80" i="1"/>
  <c r="AH80" i="1" s="1"/>
  <c r="AC79" i="1"/>
  <c r="AG79" i="1" s="1"/>
  <c r="AB78" i="1"/>
  <c r="AC83" i="1"/>
  <c r="AG83" i="1"/>
  <c r="AB82" i="1"/>
  <c r="AD88" i="1"/>
  <c r="AH88" i="1" s="1"/>
  <c r="AC87" i="1"/>
  <c r="AG87" i="1"/>
  <c r="AB86" i="1"/>
  <c r="AD92" i="1"/>
  <c r="AH92" i="1"/>
  <c r="AC91" i="1"/>
  <c r="AG91" i="1" s="1"/>
  <c r="AB90" i="1"/>
  <c r="AD96" i="1"/>
  <c r="AH96" i="1"/>
  <c r="AC95" i="1"/>
  <c r="AB94" i="1"/>
  <c r="AD100" i="1"/>
  <c r="AH100" i="1"/>
  <c r="AC99" i="1"/>
  <c r="AG99" i="1"/>
  <c r="AB98" i="1"/>
  <c r="AF98" i="1" s="1"/>
  <c r="AD104" i="1"/>
  <c r="AH104" i="1" s="1"/>
  <c r="AC103" i="1"/>
  <c r="AG103" i="1" s="1"/>
  <c r="AB102" i="1"/>
  <c r="AF102" i="1" s="1"/>
  <c r="AD108" i="1"/>
  <c r="AH108" i="1"/>
  <c r="AC107" i="1"/>
  <c r="AB106" i="1"/>
  <c r="AB109" i="1"/>
  <c r="AF109" i="1" s="1"/>
  <c r="AD111" i="1"/>
  <c r="AC110" i="1"/>
  <c r="AG110" i="1"/>
  <c r="AC113" i="1"/>
  <c r="AG113" i="1"/>
  <c r="AD113" i="1"/>
  <c r="AH113" i="1" s="1"/>
  <c r="AC14" i="1"/>
  <c r="AG14" i="1"/>
  <c r="AB13" i="1"/>
  <c r="AF13" i="1"/>
  <c r="AC18" i="1"/>
  <c r="AG18" i="1"/>
  <c r="AD19" i="1"/>
  <c r="AH19" i="1"/>
  <c r="AB17" i="1"/>
  <c r="AC22" i="1"/>
  <c r="AG22" i="1"/>
  <c r="AD31" i="1"/>
  <c r="AC38" i="1"/>
  <c r="AG38" i="1" s="1"/>
  <c r="AB37" i="1"/>
  <c r="AF37" i="1"/>
  <c r="AC50" i="1"/>
  <c r="AG50" i="1" s="1"/>
  <c r="AB49" i="1"/>
  <c r="AF49" i="1"/>
  <c r="AC57" i="1"/>
  <c r="AG57" i="1"/>
  <c r="AG62" i="1"/>
  <c r="AB61" i="1"/>
  <c r="AF61" i="1" s="1"/>
  <c r="AI61" i="1" s="1"/>
  <c r="AJ61" i="1" s="1"/>
  <c r="AB89" i="1"/>
  <c r="AF89" i="1"/>
  <c r="AC90" i="1"/>
  <c r="AG90" i="1" s="1"/>
  <c r="AI90" i="1" s="1"/>
  <c r="AJ90" i="1" s="1"/>
  <c r="AD91" i="1"/>
  <c r="AH91" i="1"/>
  <c r="AB101" i="1"/>
  <c r="AF101" i="1" s="1"/>
  <c r="AI101" i="1" s="1"/>
  <c r="AJ101" i="1" s="1"/>
  <c r="AC101" i="1"/>
  <c r="AG101" i="1"/>
  <c r="AD101" i="1"/>
  <c r="AH101" i="1" s="1"/>
  <c r="AD103" i="1"/>
  <c r="AH103" i="1"/>
  <c r="AB105" i="1"/>
  <c r="AF105" i="1"/>
  <c r="AC106" i="1"/>
  <c r="AG106" i="1"/>
  <c r="AD107" i="1"/>
  <c r="AD112" i="1"/>
  <c r="AH112" i="1"/>
  <c r="AC111" i="1"/>
  <c r="AB110" i="1"/>
  <c r="AD14" i="1"/>
  <c r="AH14" i="1" s="1"/>
  <c r="AB12" i="1"/>
  <c r="AF12" i="1" s="1"/>
  <c r="AC13" i="1"/>
  <c r="AG13" i="1"/>
  <c r="AB16" i="1"/>
  <c r="AF16" i="1"/>
  <c r="AC17" i="1"/>
  <c r="AG17" i="1" s="1"/>
  <c r="AD22" i="1"/>
  <c r="AH22" i="1"/>
  <c r="AB20" i="1"/>
  <c r="AF20" i="1" s="1"/>
  <c r="AC20" i="1"/>
  <c r="AG20" i="1" s="1"/>
  <c r="AI20" i="1"/>
  <c r="AJ20" i="1" s="1"/>
  <c r="AC21" i="1"/>
  <c r="AG21" i="1"/>
  <c r="AD26" i="1"/>
  <c r="AH26" i="1" s="1"/>
  <c r="AB24" i="1"/>
  <c r="AF24" i="1" s="1"/>
  <c r="AI24" i="1" s="1"/>
  <c r="AJ24" i="1" s="1"/>
  <c r="AC24" i="1"/>
  <c r="AG24" i="1" s="1"/>
  <c r="AC25" i="1"/>
  <c r="AG25" i="1" s="1"/>
  <c r="AD30" i="1"/>
  <c r="AH30" i="1" s="1"/>
  <c r="AB28" i="1"/>
  <c r="AF28" i="1" s="1"/>
  <c r="AI28" i="1" s="1"/>
  <c r="AJ28" i="1" s="1"/>
  <c r="AC29" i="1"/>
  <c r="AG29" i="1"/>
  <c r="AD34" i="1"/>
  <c r="AH34" i="1" s="1"/>
  <c r="AB32" i="1"/>
  <c r="AF32" i="1"/>
  <c r="AC33" i="1"/>
  <c r="AG33" i="1" s="1"/>
  <c r="AD38" i="1"/>
  <c r="AH38" i="1"/>
  <c r="AB36" i="1"/>
  <c r="AF36" i="1" s="1"/>
  <c r="AI36" i="1" s="1"/>
  <c r="AJ36" i="1" s="1"/>
  <c r="AC36" i="1"/>
  <c r="AG36" i="1" s="1"/>
  <c r="AC37" i="1"/>
  <c r="AG37" i="1"/>
  <c r="AD42" i="1"/>
  <c r="AH42" i="1" s="1"/>
  <c r="AB40" i="1"/>
  <c r="AF40" i="1"/>
  <c r="AD46" i="1"/>
  <c r="AH46" i="1"/>
  <c r="AB44" i="1"/>
  <c r="AF44" i="1"/>
  <c r="AI44" i="1" s="1"/>
  <c r="AJ44" i="1" s="1"/>
  <c r="AC45" i="1"/>
  <c r="AG45" i="1"/>
  <c r="AD50" i="1"/>
  <c r="AH50" i="1"/>
  <c r="AI50" i="1" s="1"/>
  <c r="AJ50" i="1" s="1"/>
  <c r="AB48" i="1"/>
  <c r="AF48" i="1"/>
  <c r="AI48" i="1" s="1"/>
  <c r="AJ48" i="1" s="1"/>
  <c r="AC49" i="1"/>
  <c r="AG49" i="1"/>
  <c r="AD54" i="1"/>
  <c r="AH54" i="1"/>
  <c r="AB52" i="1"/>
  <c r="AF52" i="1"/>
  <c r="AI52" i="1" s="1"/>
  <c r="AJ52" i="1" s="1"/>
  <c r="AC52" i="1"/>
  <c r="AG52" i="1"/>
  <c r="AC53" i="1"/>
  <c r="AG53" i="1" s="1"/>
  <c r="AD58" i="1"/>
  <c r="AH58" i="1"/>
  <c r="AB56" i="1"/>
  <c r="AF56" i="1" s="1"/>
  <c r="AD62" i="1"/>
  <c r="AH62" i="1"/>
  <c r="AB60" i="1"/>
  <c r="AF60" i="1"/>
  <c r="AI60" i="1" s="1"/>
  <c r="AJ60" i="1" s="1"/>
  <c r="AC61" i="1"/>
  <c r="AB72" i="1"/>
  <c r="AF72" i="1"/>
  <c r="AI72" i="1" s="1"/>
  <c r="AJ72" i="1" s="1"/>
  <c r="AL72" i="1" s="1"/>
  <c r="AD74" i="1"/>
  <c r="AH74" i="1" s="1"/>
  <c r="AB76" i="1"/>
  <c r="AF76" i="1" s="1"/>
  <c r="AI76" i="1" s="1"/>
  <c r="AJ76" i="1" s="1"/>
  <c r="AC76" i="1"/>
  <c r="AG76" i="1" s="1"/>
  <c r="AC77" i="1"/>
  <c r="AD78" i="1"/>
  <c r="AH78" i="1"/>
  <c r="AB80" i="1"/>
  <c r="AF80" i="1" s="1"/>
  <c r="AD82" i="1"/>
  <c r="AH82" i="1"/>
  <c r="AC81" i="1"/>
  <c r="AG81" i="1" s="1"/>
  <c r="AB88" i="1"/>
  <c r="AF88" i="1" s="1"/>
  <c r="AD90" i="1"/>
  <c r="AH90" i="1" s="1"/>
  <c r="AC89" i="1"/>
  <c r="AG89" i="1"/>
  <c r="AB100" i="1"/>
  <c r="AF100" i="1" s="1"/>
  <c r="AC100" i="1"/>
  <c r="AG100" i="1"/>
  <c r="AI100" i="1"/>
  <c r="AJ100" i="1" s="1"/>
  <c r="AD102" i="1"/>
  <c r="AH102" i="1"/>
  <c r="AC112" i="1"/>
  <c r="AG112" i="1" s="1"/>
  <c r="AB111" i="1"/>
  <c r="AF111" i="1" s="1"/>
  <c r="AD109" i="1"/>
  <c r="AH109" i="1"/>
  <c r="AI109" i="1" s="1"/>
  <c r="AJ109" i="1" s="1"/>
  <c r="AC108" i="1"/>
  <c r="AG108" i="1" s="1"/>
  <c r="AB107" i="1"/>
  <c r="AC12" i="1"/>
  <c r="AG12" i="1" s="1"/>
  <c r="AD13" i="1"/>
  <c r="AH13" i="1"/>
  <c r="AB11" i="1"/>
  <c r="AF11" i="1" s="1"/>
  <c r="AC16" i="1"/>
  <c r="AG16" i="1" s="1"/>
  <c r="AI16" i="1" s="1"/>
  <c r="AJ16" i="1" s="1"/>
  <c r="AD17" i="1"/>
  <c r="AB15" i="1"/>
  <c r="AF15" i="1"/>
  <c r="AH11" i="1"/>
  <c r="AD21" i="1"/>
  <c r="AH21" i="1"/>
  <c r="AB19" i="1"/>
  <c r="AF19" i="1"/>
  <c r="AD25" i="1"/>
  <c r="AH25" i="1"/>
  <c r="AC28" i="1"/>
  <c r="AG28" i="1"/>
  <c r="AD29" i="1"/>
  <c r="AH29" i="1"/>
  <c r="AB27" i="1"/>
  <c r="AF27" i="1"/>
  <c r="AH33" i="1"/>
  <c r="AD37" i="1"/>
  <c r="AH37" i="1"/>
  <c r="AI37" i="1" s="1"/>
  <c r="AJ37" i="1" s="1"/>
  <c r="AB35" i="1"/>
  <c r="AF35" i="1"/>
  <c r="AC44" i="1"/>
  <c r="AG44" i="1"/>
  <c r="AD45" i="1"/>
  <c r="AH45" i="1" s="1"/>
  <c r="AB43" i="1"/>
  <c r="AF43" i="1"/>
  <c r="AC48" i="1"/>
  <c r="AG48" i="1" s="1"/>
  <c r="AB47" i="1"/>
  <c r="AF47" i="1"/>
  <c r="AD53" i="1"/>
  <c r="AH53" i="1"/>
  <c r="AB51" i="1"/>
  <c r="AF51" i="1"/>
  <c r="AI51" i="1" s="1"/>
  <c r="AC60" i="1"/>
  <c r="AG60" i="1"/>
  <c r="AD61" i="1"/>
  <c r="AH61" i="1"/>
  <c r="AB59" i="1"/>
  <c r="AF59" i="1"/>
  <c r="AD77" i="1"/>
  <c r="AH77" i="1"/>
  <c r="AF75" i="1"/>
  <c r="AI75" i="1" s="1"/>
  <c r="AJ75" i="1" s="1"/>
  <c r="AB79" i="1"/>
  <c r="AF79" i="1" s="1"/>
  <c r="AD85" i="1"/>
  <c r="AH85" i="1"/>
  <c r="AD93" i="1"/>
  <c r="AH93" i="1" s="1"/>
  <c r="AG92" i="1"/>
  <c r="AB91" i="1"/>
  <c r="AF91" i="1"/>
  <c r="AI91" i="1" s="1"/>
  <c r="AJ91" i="1" s="1"/>
  <c r="AF99" i="1"/>
  <c r="AI99" i="1"/>
  <c r="AJ99" i="1" s="1"/>
  <c r="AB112" i="1"/>
  <c r="AF112" i="1"/>
  <c r="AI112" i="1" s="1"/>
  <c r="AJ112" i="1" s="1"/>
  <c r="AB108" i="1"/>
  <c r="AF108" i="1"/>
  <c r="AI108" i="1" s="1"/>
  <c r="AJ108" i="1" s="1"/>
  <c r="AC109" i="1"/>
  <c r="AG109" i="1"/>
  <c r="AD110" i="1"/>
  <c r="AH110" i="1"/>
  <c r="AF94" i="1"/>
  <c r="AI94" i="1"/>
  <c r="AJ94" i="1" s="1"/>
  <c r="AF58" i="1"/>
  <c r="AF42" i="1"/>
  <c r="AF90" i="1"/>
  <c r="AF74" i="1"/>
  <c r="AI74" i="1" s="1"/>
  <c r="AJ74" i="1" s="1"/>
  <c r="AF54" i="1"/>
  <c r="AF14" i="1"/>
  <c r="AI14" i="1" s="1"/>
  <c r="AJ14" i="1" s="1"/>
  <c r="AI98" i="1"/>
  <c r="AJ98" i="1"/>
  <c r="AF82" i="1"/>
  <c r="AF46" i="1"/>
  <c r="AJ51" i="1"/>
  <c r="AI13" i="1"/>
  <c r="AJ13" i="1" s="1"/>
  <c r="AI92" i="1"/>
  <c r="AF78" i="1"/>
  <c r="AF110" i="1"/>
  <c r="AI110" i="1"/>
  <c r="AJ110" i="1"/>
  <c r="AF106" i="1"/>
  <c r="AI106" i="1" s="1"/>
  <c r="AJ106" i="1" s="1"/>
  <c r="AF22" i="1"/>
  <c r="AI22" i="1" s="1"/>
  <c r="AJ22" i="1" s="1"/>
  <c r="AF86" i="1"/>
  <c r="AF62" i="1"/>
  <c r="AI62" i="1"/>
  <c r="AJ62" i="1" s="1"/>
  <c r="AF50" i="1"/>
  <c r="AF34" i="1"/>
  <c r="AF18" i="1"/>
  <c r="AI18" i="1" s="1"/>
  <c r="AJ18" i="1"/>
  <c r="AI11" i="1"/>
  <c r="AJ11" i="1" s="1"/>
  <c r="AI19" i="1"/>
  <c r="AJ19" i="1" s="1"/>
  <c r="AI30" i="1" l="1"/>
  <c r="AJ30" i="1" s="1"/>
  <c r="AI12" i="1"/>
  <c r="AJ12" i="1" s="1"/>
  <c r="AI88" i="1"/>
  <c r="AJ88" i="1" s="1"/>
  <c r="AI42" i="1"/>
  <c r="AJ42" i="1" s="1"/>
  <c r="AI89" i="1"/>
  <c r="AJ89" i="1" s="1"/>
  <c r="AD35" i="1"/>
  <c r="AH35" i="1" s="1"/>
  <c r="AI35" i="1" s="1"/>
  <c r="AJ35" i="1" s="1"/>
  <c r="AB33" i="1"/>
  <c r="AF33" i="1" s="1"/>
  <c r="AI33" i="1" s="1"/>
  <c r="AJ33" i="1" s="1"/>
  <c r="AD41" i="1"/>
  <c r="AH41" i="1" s="1"/>
  <c r="AB39" i="1"/>
  <c r="AF39" i="1" s="1"/>
  <c r="AI39" i="1" s="1"/>
  <c r="AJ39" i="1" s="1"/>
  <c r="AD105" i="1"/>
  <c r="AH105" i="1" s="1"/>
  <c r="AC104" i="1"/>
  <c r="AG104" i="1" s="1"/>
  <c r="AI104" i="1" s="1"/>
  <c r="AJ104" i="1" s="1"/>
  <c r="AC58" i="1"/>
  <c r="AG58" i="1" s="1"/>
  <c r="AB57" i="1"/>
  <c r="AF57" i="1" s="1"/>
  <c r="AD59" i="1"/>
  <c r="AH59" i="1" s="1"/>
  <c r="AI59" i="1" s="1"/>
  <c r="AJ59" i="1" s="1"/>
  <c r="AB77" i="1"/>
  <c r="AF77" i="1" s="1"/>
  <c r="AC78" i="1"/>
  <c r="AG78" i="1" s="1"/>
  <c r="AI78" i="1" s="1"/>
  <c r="AJ78" i="1" s="1"/>
  <c r="AD79" i="1"/>
  <c r="AH79" i="1" s="1"/>
  <c r="AI79" i="1" s="1"/>
  <c r="AJ79" i="1" s="1"/>
  <c r="AC102" i="1"/>
  <c r="AG102" i="1" s="1"/>
  <c r="AI102" i="1" s="1"/>
  <c r="AJ102" i="1" s="1"/>
  <c r="AG93" i="1"/>
  <c r="AF107" i="1"/>
  <c r="AI107" i="1" s="1"/>
  <c r="AJ107" i="1" s="1"/>
  <c r="AC40" i="1"/>
  <c r="AG40" i="1" s="1"/>
  <c r="AG63" i="1"/>
  <c r="AI63" i="1" s="1"/>
  <c r="AJ63" i="1" s="1"/>
  <c r="AC26" i="1"/>
  <c r="AG26" i="1" s="1"/>
  <c r="AI26" i="1" s="1"/>
  <c r="AJ26" i="1" s="1"/>
  <c r="AB25" i="1"/>
  <c r="AF25" i="1" s="1"/>
  <c r="AI25" i="1" s="1"/>
  <c r="AJ25" i="1" s="1"/>
  <c r="AF17" i="1"/>
  <c r="AD87" i="1"/>
  <c r="AH87" i="1" s="1"/>
  <c r="AB85" i="1"/>
  <c r="AF85" i="1" s="1"/>
  <c r="AC32" i="1"/>
  <c r="AG32" i="1" s="1"/>
  <c r="AI32" i="1" s="1"/>
  <c r="AJ32" i="1" s="1"/>
  <c r="AD89" i="1"/>
  <c r="AH89" i="1" s="1"/>
  <c r="AB87" i="1"/>
  <c r="AF87" i="1" s="1"/>
  <c r="AI87" i="1" s="1"/>
  <c r="AJ87" i="1" s="1"/>
  <c r="AD97" i="1"/>
  <c r="AH97" i="1" s="1"/>
  <c r="AI97" i="1" s="1"/>
  <c r="AJ97" i="1" s="1"/>
  <c r="AB95" i="1"/>
  <c r="AF95" i="1" s="1"/>
  <c r="AB103" i="1"/>
  <c r="AF103" i="1" s="1"/>
  <c r="AI103" i="1" s="1"/>
  <c r="AJ103" i="1" s="1"/>
  <c r="AH107" i="1"/>
  <c r="AH31" i="1"/>
  <c r="AD95" i="1"/>
  <c r="AH95" i="1" s="1"/>
  <c r="AB93" i="1"/>
  <c r="AF93" i="1" s="1"/>
  <c r="AI93" i="1" s="1"/>
  <c r="AJ93" i="1" s="1"/>
  <c r="AJ92" i="1"/>
  <c r="AI58" i="1"/>
  <c r="AJ58" i="1" s="1"/>
  <c r="AH17" i="1"/>
  <c r="AI40" i="1"/>
  <c r="AJ40" i="1" s="1"/>
  <c r="AI105" i="1"/>
  <c r="AJ105" i="1" s="1"/>
  <c r="AG85" i="1"/>
  <c r="AD57" i="1"/>
  <c r="AH57" i="1" s="1"/>
  <c r="AC56" i="1"/>
  <c r="AG56" i="1" s="1"/>
  <c r="AI56" i="1" s="1"/>
  <c r="AJ56" i="1" s="1"/>
  <c r="AB55" i="1"/>
  <c r="AF55" i="1" s="1"/>
  <c r="AI55" i="1" s="1"/>
  <c r="AJ55" i="1" s="1"/>
  <c r="AI113" i="1"/>
  <c r="AJ113" i="1" s="1"/>
  <c r="AI86" i="1"/>
  <c r="AJ86" i="1" s="1"/>
  <c r="AI82" i="1"/>
  <c r="AJ82" i="1" s="1"/>
  <c r="AC88" i="1"/>
  <c r="AG88" i="1" s="1"/>
  <c r="AD81" i="1"/>
  <c r="AH81" i="1" s="1"/>
  <c r="AI81" i="1" s="1"/>
  <c r="AJ81" i="1" s="1"/>
  <c r="AB31" i="1"/>
  <c r="AF31" i="1" s="1"/>
  <c r="AI31" i="1" s="1"/>
  <c r="AJ31" i="1" s="1"/>
  <c r="AG77" i="1"/>
  <c r="AC86" i="1"/>
  <c r="AG86" i="1" s="1"/>
  <c r="AH23" i="1"/>
  <c r="AI23" i="1" s="1"/>
  <c r="AJ23" i="1" s="1"/>
  <c r="AG95" i="1"/>
  <c r="AG31" i="1"/>
  <c r="AI84" i="1"/>
  <c r="AJ84" i="1" s="1"/>
  <c r="AI73" i="1"/>
  <c r="AJ73" i="1" s="1"/>
  <c r="AL73" i="1" s="1"/>
  <c r="AL74" i="1" s="1"/>
  <c r="AL75" i="1" s="1"/>
  <c r="AL76" i="1" s="1"/>
  <c r="AC34" i="1"/>
  <c r="AG34" i="1" s="1"/>
  <c r="AI34" i="1" s="1"/>
  <c r="AJ34" i="1" s="1"/>
  <c r="AC42" i="1"/>
  <c r="AG42" i="1" s="1"/>
  <c r="AB41" i="1"/>
  <c r="AF41" i="1" s="1"/>
  <c r="AI41" i="1" s="1"/>
  <c r="AJ41" i="1" s="1"/>
  <c r="AD43" i="1"/>
  <c r="AH43" i="1" s="1"/>
  <c r="AI43" i="1" s="1"/>
  <c r="AJ43" i="1" s="1"/>
  <c r="AD49" i="1"/>
  <c r="AH49" i="1" s="1"/>
  <c r="AI49" i="1" s="1"/>
  <c r="AJ49" i="1" s="1"/>
  <c r="AG39" i="1"/>
  <c r="AH111" i="1"/>
  <c r="AI111" i="1" s="1"/>
  <c r="AJ111" i="1" s="1"/>
  <c r="AG47" i="1"/>
  <c r="AI47" i="1" s="1"/>
  <c r="AJ47" i="1" s="1"/>
  <c r="AG15" i="1"/>
  <c r="AI15" i="1" s="1"/>
  <c r="AJ15" i="1" s="1"/>
  <c r="AC30" i="1"/>
  <c r="AG30" i="1" s="1"/>
  <c r="AB29" i="1"/>
  <c r="AF29" i="1" s="1"/>
  <c r="AI29" i="1" s="1"/>
  <c r="AJ29" i="1" s="1"/>
  <c r="AC46" i="1"/>
  <c r="AG46" i="1" s="1"/>
  <c r="AI46" i="1" s="1"/>
  <c r="AJ46" i="1" s="1"/>
  <c r="AB45" i="1"/>
  <c r="AF45" i="1" s="1"/>
  <c r="AI45" i="1" s="1"/>
  <c r="AJ45" i="1" s="1"/>
  <c r="AC54" i="1"/>
  <c r="AG54" i="1" s="1"/>
  <c r="AI54" i="1" s="1"/>
  <c r="AJ54" i="1" s="1"/>
  <c r="AB53" i="1"/>
  <c r="AF53" i="1" s="1"/>
  <c r="AI53" i="1" s="1"/>
  <c r="AJ53" i="1" s="1"/>
  <c r="AI10" i="1"/>
  <c r="AJ10" i="1" s="1"/>
  <c r="AL10" i="1" s="1"/>
  <c r="AL11" i="1" s="1"/>
  <c r="AL12" i="1" s="1"/>
  <c r="AL13" i="1" s="1"/>
  <c r="AL14" i="1" s="1"/>
  <c r="AB83" i="1"/>
  <c r="AF83" i="1" s="1"/>
  <c r="AI83" i="1" s="1"/>
  <c r="AJ83" i="1" s="1"/>
  <c r="AD47" i="1"/>
  <c r="AH47" i="1" s="1"/>
  <c r="AB21" i="1"/>
  <c r="AF21" i="1" s="1"/>
  <c r="AI21" i="1" s="1"/>
  <c r="AJ21" i="1" s="1"/>
  <c r="AD63" i="1"/>
  <c r="AH63" i="1" s="1"/>
  <c r="AH56" i="1"/>
  <c r="AL15" i="1" l="1"/>
  <c r="AL16" i="1" s="1"/>
  <c r="AI85" i="1"/>
  <c r="AJ85" i="1" s="1"/>
  <c r="AI77" i="1"/>
  <c r="AJ77" i="1" s="1"/>
  <c r="AL77" i="1" s="1"/>
  <c r="AL78" i="1" s="1"/>
  <c r="AL79" i="1" s="1"/>
  <c r="AL80" i="1" s="1"/>
  <c r="AL81" i="1" s="1"/>
  <c r="AL82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AL105" i="1" s="1"/>
  <c r="AL106" i="1" s="1"/>
  <c r="AL107" i="1" s="1"/>
  <c r="AL108" i="1" s="1"/>
  <c r="AL109" i="1" s="1"/>
  <c r="AL110" i="1" s="1"/>
  <c r="AL111" i="1" s="1"/>
  <c r="AL112" i="1" s="1"/>
  <c r="AL113" i="1" s="1"/>
  <c r="AI95" i="1"/>
  <c r="AJ95" i="1" s="1"/>
  <c r="AI57" i="1"/>
  <c r="AJ57" i="1" s="1"/>
  <c r="AI17" i="1"/>
  <c r="AJ17" i="1" s="1"/>
  <c r="AL17" i="1" l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</calcChain>
</file>

<file path=xl/sharedStrings.xml><?xml version="1.0" encoding="utf-8"?>
<sst xmlns="http://schemas.openxmlformats.org/spreadsheetml/2006/main" count="181" uniqueCount="57">
  <si>
    <t>YEAR</t>
  </si>
  <si>
    <t>JJ</t>
  </si>
  <si>
    <t>RSPOTW</t>
  </si>
  <si>
    <t>RSPONTAIR</t>
  </si>
  <si>
    <t>DTEMPAIR</t>
  </si>
  <si>
    <t>DHRAIR</t>
  </si>
  <si>
    <t>D RAIN</t>
  </si>
  <si>
    <t>D LWSENSORS</t>
  </si>
  <si>
    <t>DWIND</t>
  </si>
  <si>
    <t>DRADIA</t>
  </si>
  <si>
    <t>DTAIRLW</t>
  </si>
  <si>
    <t>DTAIRRH95</t>
  </si>
  <si>
    <t>DNBRH95</t>
  </si>
  <si>
    <t>DTAIRRH90</t>
  </si>
  <si>
    <t>DNBRH90</t>
  </si>
  <si>
    <t>RINFTWET</t>
  </si>
  <si>
    <t>RINFTAIR</t>
  </si>
  <si>
    <t>semis</t>
  </si>
  <si>
    <t>SEMIS1</t>
  </si>
  <si>
    <t>SEMIS2</t>
  </si>
  <si>
    <t>CPMILSEV</t>
  </si>
  <si>
    <t>BURKASC</t>
  </si>
  <si>
    <t>OBSSEV</t>
  </si>
  <si>
    <t>PINO</t>
  </si>
  <si>
    <t xml:space="preserve"> </t>
  </si>
  <si>
    <t>PMIL8</t>
  </si>
  <si>
    <t>PMIL9</t>
  </si>
  <si>
    <t>PMIL10</t>
  </si>
  <si>
    <t>PMILSEV8</t>
  </si>
  <si>
    <t>PMILSEV9</t>
  </si>
  <si>
    <t>PMILSEV10</t>
  </si>
  <si>
    <t>MILSEV</t>
  </si>
  <si>
    <r>
      <t>Asymp1*(1+25118.86*exp(-r1*LWD))^</t>
    </r>
    <r>
      <rPr>
        <vertAlign val="superscript"/>
        <sz val="12"/>
        <color theme="1"/>
        <rFont val="Times New Roman"/>
        <family val="1"/>
      </rPr>
      <t>(-0.909)</t>
    </r>
  </si>
  <si>
    <r>
      <t>0.966-0.000051*(Tp)^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+ (-15.575/(Tp)^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</si>
  <si>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asc</t>
  </si>
  <si>
    <t>t</t>
  </si>
  <si>
    <t>lw</t>
  </si>
  <si>
    <t>k</t>
  </si>
  <si>
    <t>RATE</t>
  </si>
  <si>
    <t>PSPO</t>
  </si>
  <si>
    <t>Modèle Gompertz pour l'infection après 10 jours</t>
  </si>
  <si>
    <t>paramètres</t>
  </si>
  <si>
    <t>estimations</t>
  </si>
  <si>
    <t>REMPLACER 0,069 PAR 0,0069 (a2)</t>
  </si>
  <si>
    <t>a0</t>
  </si>
  <si>
    <t>a1</t>
  </si>
  <si>
    <t>a2</t>
  </si>
  <si>
    <t>a3</t>
  </si>
  <si>
    <t>b0</t>
  </si>
  <si>
    <t>b1</t>
  </si>
  <si>
    <t>b2</t>
  </si>
  <si>
    <t>température</t>
  </si>
  <si>
    <t>leaf wetness</t>
  </si>
  <si>
    <t>rinf</t>
  </si>
  <si>
    <t>Date</t>
  </si>
  <si>
    <t>Heure</t>
  </si>
  <si>
    <t>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</si>
</sst>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0" xfId="0" applyFont="1" applyFill="1" applyBorder="1"/>
    <xf numFmtId="0" fontId="2" fillId="3" borderId="0" xfId="0" applyFont="1" applyFill="1"/>
    <xf numFmtId="2" fontId="2" fillId="3" borderId="0" xfId="0" applyNumberFormat="1" applyFont="1" applyFill="1"/>
    <xf numFmtId="0" fontId="4" fillId="3" borderId="0" xfId="0" applyFont="1" applyFill="1" applyBorder="1"/>
    <xf numFmtId="0" fontId="1" fillId="2" borderId="0" xfId="0" applyFont="1" applyFill="1"/>
    <xf numFmtId="0" fontId="0" fillId="0" borderId="0" xfId="0" applyBorder="1"/>
    <xf numFmtId="0" fontId="3" fillId="4" borderId="0" xfId="0" applyFont="1" applyFill="1" applyBorder="1"/>
    <xf numFmtId="164" fontId="0" fillId="4" borderId="0" xfId="0" applyNumberFormat="1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2" fontId="0" fillId="0" borderId="2" xfId="0" applyNumberFormat="1" applyFill="1" applyBorder="1"/>
    <xf numFmtId="0" fontId="0" fillId="0" borderId="2" xfId="0" applyNumberFormat="1" applyFill="1" applyBorder="1"/>
    <xf numFmtId="2" fontId="1" fillId="0" borderId="0" xfId="0" applyNumberFormat="1" applyFont="1" applyFill="1"/>
    <xf numFmtId="164" fontId="0" fillId="0" borderId="0" xfId="0" applyNumberFormat="1" applyFill="1"/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/>
    <xf numFmtId="2" fontId="0" fillId="0" borderId="0" xfId="0" applyNumberFormat="1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1" fillId="0" borderId="0" xfId="0" applyFont="1" applyFill="1"/>
    <xf numFmtId="165" fontId="0" fillId="0" borderId="0" xfId="0" applyNumberFormat="1" applyFill="1"/>
    <xf numFmtId="1" fontId="0" fillId="0" borderId="3" xfId="0" applyNumberFormat="1" applyFill="1" applyBorder="1"/>
    <xf numFmtId="1" fontId="0" fillId="0" borderId="5" xfId="0" applyNumberFormat="1" applyFill="1" applyBorder="1"/>
    <xf numFmtId="0" fontId="6" fillId="3" borderId="0" xfId="0" applyFont="1" applyFill="1"/>
    <xf numFmtId="0" fontId="5" fillId="0" borderId="0" xfId="0" applyFont="1" applyFill="1"/>
    <xf numFmtId="0" fontId="5" fillId="0" borderId="0" xfId="0" applyFont="1"/>
    <xf numFmtId="2" fontId="5" fillId="0" borderId="0" xfId="0" applyNumberFormat="1" applyFont="1"/>
    <xf numFmtId="0" fontId="0" fillId="4" borderId="0" xfId="0" applyFill="1" applyBorder="1"/>
    <xf numFmtId="0" fontId="0" fillId="4" borderId="0" xfId="0" applyFill="1" applyAlignment="1">
      <alignment horizontal="center"/>
    </xf>
    <xf numFmtId="2" fontId="0" fillId="4" borderId="0" xfId="0" applyNumberFormat="1" applyFill="1"/>
    <xf numFmtId="0" fontId="0" fillId="4" borderId="0" xfId="0" applyNumberFormat="1" applyFill="1"/>
    <xf numFmtId="1" fontId="0" fillId="4" borderId="0" xfId="0" applyNumberFormat="1" applyFill="1"/>
    <xf numFmtId="2" fontId="1" fillId="4" borderId="0" xfId="0" applyNumberFormat="1" applyFont="1" applyFill="1"/>
    <xf numFmtId="165" fontId="0" fillId="4" borderId="0" xfId="0" applyNumberFormat="1" applyFill="1"/>
    <xf numFmtId="166" fontId="0" fillId="0" borderId="0" xfId="0" applyNumberFormat="1" applyFill="1"/>
    <xf numFmtId="0" fontId="7" fillId="3" borderId="0" xfId="0" applyFont="1" applyFill="1" applyBorder="1"/>
    <xf numFmtId="2" fontId="8" fillId="0" borderId="0" xfId="0" applyNumberFormat="1" applyFont="1" applyFill="1"/>
    <xf numFmtId="2" fontId="8" fillId="4" borderId="0" xfId="0" applyNumberFormat="1" applyFont="1" applyFill="1"/>
    <xf numFmtId="0" fontId="8" fillId="0" borderId="0" xfId="0" applyFont="1" applyFill="1"/>
    <xf numFmtId="0" fontId="8" fillId="2" borderId="0" xfId="0" applyFont="1" applyFill="1"/>
    <xf numFmtId="0" fontId="9" fillId="0" borderId="0" xfId="0" applyFont="1"/>
    <xf numFmtId="0" fontId="8" fillId="0" borderId="0" xfId="0" applyFont="1"/>
    <xf numFmtId="2" fontId="1" fillId="0" borderId="0" xfId="0" applyNumberFormat="1" applyFont="1"/>
    <xf numFmtId="0" fontId="0" fillId="0" borderId="1" xfId="0" applyBorder="1"/>
    <xf numFmtId="165" fontId="0" fillId="0" borderId="6" xfId="0" applyNumberFormat="1" applyBorder="1"/>
    <xf numFmtId="0" fontId="0" fillId="0" borderId="4" xfId="0" applyBorder="1"/>
    <xf numFmtId="165" fontId="0" fillId="0" borderId="7" xfId="0" applyNumberFormat="1" applyBorder="1"/>
    <xf numFmtId="2" fontId="0" fillId="5" borderId="2" xfId="0" applyNumberFormat="1" applyFill="1" applyBorder="1"/>
    <xf numFmtId="0" fontId="0" fillId="5" borderId="2" xfId="0" applyNumberFormat="1" applyFill="1" applyBorder="1"/>
    <xf numFmtId="2" fontId="8" fillId="0" borderId="0" xfId="0" applyNumberFormat="1" applyFont="1"/>
    <xf numFmtId="2" fontId="0" fillId="5" borderId="0" xfId="0" applyNumberFormat="1" applyFill="1"/>
    <xf numFmtId="0" fontId="0" fillId="5" borderId="0" xfId="0" applyNumberFormat="1" applyFill="1"/>
    <xf numFmtId="0" fontId="0" fillId="6" borderId="2" xfId="0" applyNumberFormat="1" applyFill="1" applyBorder="1"/>
    <xf numFmtId="0" fontId="0" fillId="6" borderId="0" xfId="0" applyNumberFormat="1" applyFill="1"/>
    <xf numFmtId="0" fontId="0" fillId="7" borderId="2" xfId="0" applyNumberFormat="1" applyFill="1" applyBorder="1"/>
    <xf numFmtId="0" fontId="0" fillId="7" borderId="0" xfId="0" applyNumberFormat="1" applyFill="1"/>
    <xf numFmtId="0" fontId="3" fillId="0" borderId="0" xfId="0" applyFont="1"/>
    <xf numFmtId="0" fontId="0" fillId="8" borderId="0" xfId="0" applyFill="1"/>
    <xf numFmtId="0" fontId="0" fillId="9" borderId="0" xfId="0" applyFill="1"/>
    <xf numFmtId="11" fontId="0" fillId="8" borderId="0" xfId="0" applyNumberFormat="1" applyFill="1"/>
    <xf numFmtId="11" fontId="0" fillId="0" borderId="0" xfId="0" applyNumberFormat="1"/>
    <xf numFmtId="0" fontId="0" fillId="10" borderId="0" xfId="0" applyFill="1"/>
    <xf numFmtId="0" fontId="0" fillId="11" borderId="0" xfId="0" applyFill="1"/>
    <xf numFmtId="166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0"/>
  <sheetViews>
    <sheetView workbookViewId="0">
      <pane ySplit="1" topLeftCell="A2" activePane="bottomLeft" state="frozen"/>
      <selection activeCell="I1" sqref="I1"/>
      <selection pane="bottomLeft" activeCell="AO1" sqref="AO1"/>
    </sheetView>
  </sheetViews>
  <sheetFormatPr baseColWidth="10" defaultColWidth="13.42578125" defaultRowHeight="15" x14ac:dyDescent="0.25"/>
  <cols>
    <col min="1" max="1" width="8.42578125" customWidth="1"/>
    <col min="2" max="2" width="10.140625" customWidth="1"/>
    <col min="3" max="3" width="8.140625" style="4" customWidth="1"/>
    <col min="4" max="4" width="11" style="53" bestFit="1" customWidth="1"/>
    <col min="5" max="5" width="13.42578125" style="14" bestFit="1" customWidth="1"/>
    <col min="6" max="18" width="10" style="2" customWidth="1"/>
    <col min="19" max="19" width="4.42578125" style="18" customWidth="1"/>
    <col min="20" max="20" width="10" style="2" customWidth="1"/>
    <col min="21" max="38" width="10" customWidth="1"/>
    <col min="39" max="39" width="10" style="3" customWidth="1"/>
    <col min="40" max="40" width="10.28515625" customWidth="1"/>
    <col min="41" max="41" width="9.7109375" style="39" customWidth="1"/>
    <col min="252" max="282" width="13.42578125" customWidth="1"/>
    <col min="508" max="538" width="13.42578125" customWidth="1"/>
    <col min="764" max="794" width="13.42578125" customWidth="1"/>
    <col min="1020" max="1050" width="13.42578125" customWidth="1"/>
    <col min="1276" max="1306" width="13.42578125" customWidth="1"/>
    <col min="1532" max="1562" width="13.42578125" customWidth="1"/>
    <col min="1788" max="1818" width="13.42578125" customWidth="1"/>
    <col min="2044" max="2074" width="13.42578125" customWidth="1"/>
    <col min="2300" max="2330" width="13.42578125" customWidth="1"/>
    <col min="2556" max="2586" width="13.42578125" customWidth="1"/>
    <col min="2812" max="2842" width="13.42578125" customWidth="1"/>
    <col min="3068" max="3098" width="13.42578125" customWidth="1"/>
    <col min="3324" max="3354" width="13.42578125" customWidth="1"/>
    <col min="3580" max="3610" width="13.42578125" customWidth="1"/>
    <col min="3836" max="3866" width="13.42578125" customWidth="1"/>
    <col min="4092" max="4122" width="13.42578125" customWidth="1"/>
    <col min="4348" max="4378" width="13.42578125" customWidth="1"/>
    <col min="4604" max="4634" width="13.42578125" customWidth="1"/>
    <col min="4860" max="4890" width="13.42578125" customWidth="1"/>
    <col min="5116" max="5146" width="13.42578125" customWidth="1"/>
    <col min="5372" max="5402" width="13.42578125" customWidth="1"/>
    <col min="5628" max="5658" width="13.42578125" customWidth="1"/>
    <col min="5884" max="5914" width="13.42578125" customWidth="1"/>
    <col min="6140" max="6170" width="13.42578125" customWidth="1"/>
    <col min="6396" max="6426" width="13.42578125" customWidth="1"/>
    <col min="6652" max="6682" width="13.42578125" customWidth="1"/>
    <col min="6908" max="6938" width="13.42578125" customWidth="1"/>
    <col min="7164" max="7194" width="13.42578125" customWidth="1"/>
    <col min="7420" max="7450" width="13.42578125" customWidth="1"/>
    <col min="7676" max="7706" width="13.42578125" customWidth="1"/>
    <col min="7932" max="7962" width="13.42578125" customWidth="1"/>
    <col min="8188" max="8218" width="13.42578125" customWidth="1"/>
    <col min="8444" max="8474" width="13.42578125" customWidth="1"/>
    <col min="8700" max="8730" width="13.42578125" customWidth="1"/>
    <col min="8956" max="8986" width="13.42578125" customWidth="1"/>
    <col min="9212" max="9242" width="13.42578125" customWidth="1"/>
    <col min="9468" max="9498" width="13.42578125" customWidth="1"/>
    <col min="9724" max="9754" width="13.42578125" customWidth="1"/>
    <col min="9980" max="10010" width="13.42578125" customWidth="1"/>
    <col min="10236" max="10266" width="13.42578125" customWidth="1"/>
    <col min="10492" max="10522" width="13.42578125" customWidth="1"/>
    <col min="10748" max="10778" width="13.42578125" customWidth="1"/>
    <col min="11004" max="11034" width="13.42578125" customWidth="1"/>
    <col min="11260" max="11290" width="13.42578125" customWidth="1"/>
    <col min="11516" max="11546" width="13.42578125" customWidth="1"/>
    <col min="11772" max="11802" width="13.42578125" customWidth="1"/>
    <col min="12028" max="12058" width="13.42578125" customWidth="1"/>
    <col min="12284" max="12314" width="13.42578125" customWidth="1"/>
    <col min="12540" max="12570" width="13.42578125" customWidth="1"/>
    <col min="12796" max="12826" width="13.42578125" customWidth="1"/>
    <col min="13052" max="13082" width="13.42578125" customWidth="1"/>
    <col min="13308" max="13338" width="13.42578125" customWidth="1"/>
    <col min="13564" max="13594" width="13.42578125" customWidth="1"/>
    <col min="13820" max="13850" width="13.42578125" customWidth="1"/>
    <col min="14076" max="14106" width="13.42578125" customWidth="1"/>
    <col min="14332" max="14362" width="13.42578125" customWidth="1"/>
    <col min="14588" max="14618" width="13.42578125" customWidth="1"/>
    <col min="14844" max="14874" width="13.42578125" customWidth="1"/>
    <col min="15100" max="15130" width="13.42578125" customWidth="1"/>
    <col min="15356" max="15386" width="13.42578125" customWidth="1"/>
    <col min="15612" max="15642" width="13.42578125" customWidth="1"/>
    <col min="15868" max="15898" width="13.42578125" customWidth="1"/>
    <col min="16124" max="16154" width="13.42578125" customWidth="1"/>
  </cols>
  <sheetData>
    <row r="1" spans="1:41" s="11" customFormat="1" x14ac:dyDescent="0.25">
      <c r="A1" s="5" t="s">
        <v>0</v>
      </c>
      <c r="B1" s="5" t="s">
        <v>17</v>
      </c>
      <c r="C1" s="6" t="s">
        <v>1</v>
      </c>
      <c r="D1" s="49" t="s">
        <v>2</v>
      </c>
      <c r="E1" s="13" t="s">
        <v>3</v>
      </c>
      <c r="F1" s="7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9" t="s">
        <v>14</v>
      </c>
      <c r="Q1" s="10" t="s">
        <v>15</v>
      </c>
      <c r="R1" s="10" t="s">
        <v>16</v>
      </c>
      <c r="S1" s="16"/>
      <c r="T1" s="10"/>
      <c r="U1" s="11" t="str">
        <f t="shared" ref="U1:Y2" si="0">A1</f>
        <v>YEAR</v>
      </c>
      <c r="V1" s="11" t="str">
        <f t="shared" si="0"/>
        <v>semis</v>
      </c>
      <c r="W1" s="11" t="str">
        <f t="shared" si="0"/>
        <v>JJ</v>
      </c>
      <c r="X1" s="12" t="str">
        <f t="shared" si="0"/>
        <v>RSPOTW</v>
      </c>
      <c r="Y1" s="12" t="str">
        <f t="shared" si="0"/>
        <v>RSPONTAIR</v>
      </c>
      <c r="Z1" s="11" t="str">
        <f>Q1</f>
        <v>RINFTWET</v>
      </c>
      <c r="AA1" s="11" t="str">
        <f>R1</f>
        <v>RINFTAIR</v>
      </c>
      <c r="AB1" s="11" t="s">
        <v>25</v>
      </c>
      <c r="AC1" s="11" t="s">
        <v>26</v>
      </c>
      <c r="AD1" s="11" t="s">
        <v>27</v>
      </c>
      <c r="AE1" s="11" t="s">
        <v>24</v>
      </c>
      <c r="AF1" s="11" t="s">
        <v>28</v>
      </c>
      <c r="AG1" s="11" t="s">
        <v>29</v>
      </c>
      <c r="AH1" s="11" t="s">
        <v>30</v>
      </c>
      <c r="AI1" s="11" t="s">
        <v>23</v>
      </c>
      <c r="AJ1" s="11" t="s">
        <v>31</v>
      </c>
      <c r="AL1" s="11" t="s">
        <v>20</v>
      </c>
      <c r="AM1" s="11" t="str">
        <f>W1</f>
        <v>JJ</v>
      </c>
      <c r="AN1" s="11" t="s">
        <v>21</v>
      </c>
      <c r="AO1" s="37" t="s">
        <v>22</v>
      </c>
    </row>
    <row r="2" spans="1:41" s="19" customFormat="1" x14ac:dyDescent="0.25">
      <c r="A2" s="19">
        <v>2003</v>
      </c>
      <c r="B2" s="20" t="s">
        <v>18</v>
      </c>
      <c r="C2" s="21">
        <v>168</v>
      </c>
      <c r="D2" s="50">
        <v>0.75899014544718246</v>
      </c>
      <c r="E2" s="25">
        <v>0.71904501252906439</v>
      </c>
      <c r="F2" s="22">
        <v>21.578333333333333</v>
      </c>
      <c r="G2" s="23">
        <v>69.918541666666655</v>
      </c>
      <c r="H2" s="24">
        <v>0</v>
      </c>
      <c r="I2" s="24">
        <v>3</v>
      </c>
      <c r="J2" s="23">
        <v>1.8982291666666669</v>
      </c>
      <c r="K2" s="23">
        <v>65.490145833333358</v>
      </c>
      <c r="L2" s="23">
        <v>14.883333333333333</v>
      </c>
      <c r="M2" s="23"/>
      <c r="N2" s="24">
        <v>0</v>
      </c>
      <c r="O2" s="23">
        <v>11.692500000000001</v>
      </c>
      <c r="P2" s="35">
        <v>1</v>
      </c>
      <c r="Q2" s="26">
        <v>0.20984092495797199</v>
      </c>
      <c r="R2" s="26">
        <v>0.10405780482807156</v>
      </c>
      <c r="S2" s="17"/>
      <c r="T2" s="26"/>
      <c r="U2" s="19">
        <f t="shared" si="0"/>
        <v>2003</v>
      </c>
      <c r="V2" s="19" t="str">
        <f t="shared" si="0"/>
        <v>SEMIS1</v>
      </c>
      <c r="W2" s="19">
        <f t="shared" si="0"/>
        <v>168</v>
      </c>
      <c r="X2" s="26">
        <f t="shared" si="0"/>
        <v>0.75899014544718246</v>
      </c>
      <c r="Y2" s="26">
        <f t="shared" si="0"/>
        <v>0.71904501252906439</v>
      </c>
      <c r="Z2" s="26">
        <f>Q2</f>
        <v>0.20984092495797199</v>
      </c>
      <c r="AA2" s="26">
        <f t="shared" ref="Z2:AA65" si="1">R2</f>
        <v>0.10405780482807156</v>
      </c>
      <c r="AM2" s="3">
        <f>W2</f>
        <v>168</v>
      </c>
      <c r="AO2" s="39"/>
    </row>
    <row r="3" spans="1:41" s="19" customFormat="1" x14ac:dyDescent="0.25">
      <c r="A3" s="19">
        <v>2003</v>
      </c>
      <c r="B3" s="20" t="s">
        <v>18</v>
      </c>
      <c r="C3" s="27">
        <v>169</v>
      </c>
      <c r="D3" s="50">
        <v>0.69285770357776444</v>
      </c>
      <c r="E3" s="25">
        <v>0.65691183749955473</v>
      </c>
      <c r="F3" s="28">
        <v>21.017083333333332</v>
      </c>
      <c r="G3" s="29">
        <v>74.457708333333343</v>
      </c>
      <c r="H3" s="30">
        <v>0</v>
      </c>
      <c r="I3" s="30">
        <v>4</v>
      </c>
      <c r="J3" s="29">
        <v>3.2807499999999998</v>
      </c>
      <c r="K3" s="29">
        <v>59.647312499999998</v>
      </c>
      <c r="L3" s="29">
        <v>17.050625</v>
      </c>
      <c r="M3" s="29"/>
      <c r="N3" s="30">
        <v>0</v>
      </c>
      <c r="O3" s="29"/>
      <c r="P3" s="36">
        <v>0</v>
      </c>
      <c r="Q3" s="26">
        <v>0.23519411031716908</v>
      </c>
      <c r="R3" s="26">
        <v>0.13914650300069667</v>
      </c>
      <c r="S3" s="17"/>
      <c r="T3" s="26"/>
      <c r="U3" s="19">
        <f t="shared" ref="U3:U34" si="2">A3</f>
        <v>2003</v>
      </c>
      <c r="V3" s="19" t="str">
        <f t="shared" ref="V3:V34" si="3">B3</f>
        <v>SEMIS1</v>
      </c>
      <c r="W3" s="19">
        <f t="shared" ref="W3:W34" si="4">C3</f>
        <v>169</v>
      </c>
      <c r="X3" s="26">
        <f t="shared" ref="X3:Y65" si="5">D3</f>
        <v>0.69285770357776444</v>
      </c>
      <c r="Y3" s="26">
        <f t="shared" si="5"/>
        <v>0.65691183749955473</v>
      </c>
      <c r="Z3" s="26">
        <f t="shared" si="1"/>
        <v>0.23519411031716908</v>
      </c>
      <c r="AA3" s="26">
        <f t="shared" si="1"/>
        <v>0.13914650300069667</v>
      </c>
      <c r="AM3" s="3">
        <f t="shared" ref="AM3:AM66" si="6">W3</f>
        <v>169</v>
      </c>
      <c r="AO3" s="39"/>
    </row>
    <row r="4" spans="1:41" s="19" customFormat="1" x14ac:dyDescent="0.25">
      <c r="A4" s="19">
        <v>2003</v>
      </c>
      <c r="B4" s="20" t="s">
        <v>18</v>
      </c>
      <c r="C4" s="27">
        <v>170</v>
      </c>
      <c r="D4" s="50">
        <v>0.68929763832864244</v>
      </c>
      <c r="E4" s="25">
        <v>0.68929763832864244</v>
      </c>
      <c r="F4" s="28">
        <v>17.770624999999999</v>
      </c>
      <c r="G4" s="29">
        <v>92.966666666666654</v>
      </c>
      <c r="H4" s="30">
        <v>0.30000000000000004</v>
      </c>
      <c r="I4" s="30">
        <v>12</v>
      </c>
      <c r="J4" s="29">
        <v>1.6942916666666665</v>
      </c>
      <c r="K4" s="29">
        <v>11.307770833333334</v>
      </c>
      <c r="L4" s="29">
        <v>17.770624999999999</v>
      </c>
      <c r="M4" s="29">
        <v>16.946874999999999</v>
      </c>
      <c r="N4" s="30">
        <v>4</v>
      </c>
      <c r="O4" s="29">
        <v>17.770624999999999</v>
      </c>
      <c r="P4" s="36">
        <v>12</v>
      </c>
      <c r="Q4" s="26">
        <v>0.33039605514219772</v>
      </c>
      <c r="R4" s="26">
        <v>0.33039605514219772</v>
      </c>
      <c r="S4" s="17"/>
      <c r="T4" s="26"/>
      <c r="U4" s="19">
        <f t="shared" si="2"/>
        <v>2003</v>
      </c>
      <c r="V4" s="19" t="str">
        <f t="shared" si="3"/>
        <v>SEMIS1</v>
      </c>
      <c r="W4" s="19">
        <f t="shared" si="4"/>
        <v>170</v>
      </c>
      <c r="X4" s="26">
        <f t="shared" si="5"/>
        <v>0.68929763832864244</v>
      </c>
      <c r="Y4" s="26">
        <f t="shared" si="5"/>
        <v>0.68929763832864244</v>
      </c>
      <c r="Z4" s="26">
        <f t="shared" si="1"/>
        <v>0.33039605514219772</v>
      </c>
      <c r="AA4" s="26">
        <f t="shared" si="1"/>
        <v>0.33039605514219772</v>
      </c>
      <c r="AM4" s="3">
        <f t="shared" si="6"/>
        <v>170</v>
      </c>
      <c r="AO4" s="39"/>
    </row>
    <row r="5" spans="1:41" s="19" customFormat="1" x14ac:dyDescent="0.25">
      <c r="A5" s="19">
        <v>2003</v>
      </c>
      <c r="B5" s="20" t="s">
        <v>18</v>
      </c>
      <c r="C5" s="27">
        <v>171</v>
      </c>
      <c r="D5" s="50">
        <v>0.76399774394731523</v>
      </c>
      <c r="E5" s="25">
        <v>0.71707291866129053</v>
      </c>
      <c r="F5" s="28">
        <v>18.788124999999997</v>
      </c>
      <c r="G5" s="29">
        <v>67.068333333333328</v>
      </c>
      <c r="H5" s="30">
        <v>0</v>
      </c>
      <c r="I5" s="30">
        <v>2</v>
      </c>
      <c r="J5" s="29">
        <v>2.2211875000000001</v>
      </c>
      <c r="K5" s="29">
        <v>65.05320833333333</v>
      </c>
      <c r="L5" s="29">
        <v>12.60125</v>
      </c>
      <c r="M5" s="29"/>
      <c r="N5" s="30">
        <v>0</v>
      </c>
      <c r="O5" s="29">
        <v>11.05</v>
      </c>
      <c r="P5" s="36">
        <v>1</v>
      </c>
      <c r="Q5" s="26">
        <v>0.14553140213656932</v>
      </c>
      <c r="R5" s="26">
        <v>0.11371621697271471</v>
      </c>
      <c r="S5" s="17"/>
      <c r="T5" s="26"/>
      <c r="U5" s="19">
        <f t="shared" si="2"/>
        <v>2003</v>
      </c>
      <c r="V5" s="19" t="str">
        <f t="shared" si="3"/>
        <v>SEMIS1</v>
      </c>
      <c r="W5" s="19">
        <f t="shared" si="4"/>
        <v>171</v>
      </c>
      <c r="X5" s="26">
        <f t="shared" si="5"/>
        <v>0.76399774394731523</v>
      </c>
      <c r="Y5" s="26">
        <f t="shared" si="5"/>
        <v>0.71707291866129053</v>
      </c>
      <c r="Z5" s="26">
        <f t="shared" si="1"/>
        <v>0.14553140213656932</v>
      </c>
      <c r="AA5" s="26">
        <f t="shared" si="1"/>
        <v>0.11371621697271471</v>
      </c>
      <c r="AM5" s="3">
        <f t="shared" si="6"/>
        <v>171</v>
      </c>
      <c r="AO5" s="39"/>
    </row>
    <row r="6" spans="1:41" s="19" customFormat="1" x14ac:dyDescent="0.25">
      <c r="A6" s="19">
        <v>2003</v>
      </c>
      <c r="B6" s="20" t="s">
        <v>18</v>
      </c>
      <c r="C6" s="27">
        <v>172</v>
      </c>
      <c r="D6" s="50">
        <v>0.68893081597428041</v>
      </c>
      <c r="E6" s="25">
        <v>0.64816280547960481</v>
      </c>
      <c r="F6" s="28">
        <v>22.695208333333337</v>
      </c>
      <c r="G6" s="29">
        <v>60.116666666666674</v>
      </c>
      <c r="H6" s="30">
        <v>0</v>
      </c>
      <c r="I6" s="30">
        <v>3</v>
      </c>
      <c r="J6" s="29">
        <v>1.3367708333333332</v>
      </c>
      <c r="K6" s="29">
        <v>62.458666666666666</v>
      </c>
      <c r="L6" s="29">
        <v>14.775833333333333</v>
      </c>
      <c r="M6" s="29">
        <v>10.8475</v>
      </c>
      <c r="N6" s="30">
        <v>1</v>
      </c>
      <c r="O6" s="29">
        <v>12.845000000000001</v>
      </c>
      <c r="P6" s="36">
        <v>2</v>
      </c>
      <c r="Q6" s="26">
        <v>0.21058295532178947</v>
      </c>
      <c r="R6" s="26">
        <v>8.1946147186216386E-2</v>
      </c>
      <c r="S6" s="17"/>
      <c r="T6" s="26"/>
      <c r="U6" s="19">
        <f t="shared" si="2"/>
        <v>2003</v>
      </c>
      <c r="V6" s="19" t="str">
        <f t="shared" si="3"/>
        <v>SEMIS1</v>
      </c>
      <c r="W6" s="19">
        <f t="shared" si="4"/>
        <v>172</v>
      </c>
      <c r="X6" s="26">
        <f t="shared" si="5"/>
        <v>0.68893081597428041</v>
      </c>
      <c r="Y6" s="26">
        <f t="shared" si="5"/>
        <v>0.64816280547960481</v>
      </c>
      <c r="Z6" s="26">
        <f>Q6</f>
        <v>0.21058295532178947</v>
      </c>
      <c r="AA6" s="26">
        <f>R6</f>
        <v>8.1946147186216386E-2</v>
      </c>
      <c r="AM6" s="3">
        <f t="shared" si="6"/>
        <v>172</v>
      </c>
      <c r="AO6" s="39"/>
    </row>
    <row r="7" spans="1:41" s="19" customFormat="1" x14ac:dyDescent="0.25">
      <c r="A7" s="19">
        <v>2003</v>
      </c>
      <c r="B7" s="20" t="s">
        <v>18</v>
      </c>
      <c r="C7" s="27">
        <v>173</v>
      </c>
      <c r="D7" s="50">
        <v>0.62606243774916559</v>
      </c>
      <c r="E7" s="25">
        <v>0.51696366569102747</v>
      </c>
      <c r="F7" s="28">
        <v>22.387499999999999</v>
      </c>
      <c r="G7" s="29">
        <v>69.525208333333325</v>
      </c>
      <c r="H7" s="30">
        <v>0</v>
      </c>
      <c r="I7" s="30">
        <v>0</v>
      </c>
      <c r="J7" s="29">
        <v>1.8098958333333337</v>
      </c>
      <c r="K7" s="29">
        <v>44.443583333333343</v>
      </c>
      <c r="L7" s="29"/>
      <c r="M7" s="29">
        <v>13.4575</v>
      </c>
      <c r="N7" s="30">
        <v>1</v>
      </c>
      <c r="O7" s="29">
        <v>13.4575</v>
      </c>
      <c r="P7" s="36">
        <v>1</v>
      </c>
      <c r="Q7" s="26">
        <v>0</v>
      </c>
      <c r="R7" s="26">
        <v>4.4896338115455056E-2</v>
      </c>
      <c r="S7" s="17"/>
      <c r="T7" s="26"/>
      <c r="U7" s="19">
        <f t="shared" si="2"/>
        <v>2003</v>
      </c>
      <c r="V7" s="19" t="str">
        <f t="shared" si="3"/>
        <v>SEMIS1</v>
      </c>
      <c r="W7" s="19">
        <f t="shared" si="4"/>
        <v>173</v>
      </c>
      <c r="X7" s="26">
        <f t="shared" si="5"/>
        <v>0.62606243774916559</v>
      </c>
      <c r="Y7" s="26">
        <f t="shared" si="5"/>
        <v>0.51696366569102747</v>
      </c>
      <c r="Z7" s="26">
        <f t="shared" si="1"/>
        <v>0</v>
      </c>
      <c r="AA7" s="26">
        <f t="shared" si="1"/>
        <v>4.4896338115455056E-2</v>
      </c>
      <c r="AM7" s="3">
        <f t="shared" si="6"/>
        <v>173</v>
      </c>
      <c r="AO7" s="39"/>
    </row>
    <row r="8" spans="1:41" s="19" customFormat="1" x14ac:dyDescent="0.25">
      <c r="A8" s="19">
        <v>2003</v>
      </c>
      <c r="B8" s="20" t="s">
        <v>18</v>
      </c>
      <c r="C8" s="27">
        <v>174</v>
      </c>
      <c r="D8" s="50">
        <v>0.67661274507691271</v>
      </c>
      <c r="E8" s="25">
        <v>0.4181359427686383</v>
      </c>
      <c r="F8" s="28">
        <v>26.105833333333337</v>
      </c>
      <c r="G8" s="29">
        <v>63.214999999999982</v>
      </c>
      <c r="H8" s="30">
        <v>0</v>
      </c>
      <c r="I8" s="30">
        <v>2</v>
      </c>
      <c r="J8" s="29">
        <v>1.8604166666666666</v>
      </c>
      <c r="K8" s="29">
        <v>57.890166666666666</v>
      </c>
      <c r="L8" s="29">
        <v>16.352499999999999</v>
      </c>
      <c r="M8" s="29">
        <v>14.605</v>
      </c>
      <c r="N8" s="30">
        <v>1</v>
      </c>
      <c r="O8" s="29">
        <v>16.352499999999999</v>
      </c>
      <c r="P8" s="36">
        <v>2</v>
      </c>
      <c r="Q8" s="26">
        <v>0.13386774461613221</v>
      </c>
      <c r="R8" s="26">
        <v>2.7989746016669328E-2</v>
      </c>
      <c r="S8" s="17"/>
      <c r="T8" s="26"/>
      <c r="U8" s="19">
        <f t="shared" si="2"/>
        <v>2003</v>
      </c>
      <c r="V8" s="19" t="str">
        <f t="shared" si="3"/>
        <v>SEMIS1</v>
      </c>
      <c r="W8" s="19">
        <f t="shared" si="4"/>
        <v>174</v>
      </c>
      <c r="X8" s="26">
        <f t="shared" si="5"/>
        <v>0.67661274507691271</v>
      </c>
      <c r="Y8" s="26">
        <f t="shared" si="5"/>
        <v>0.4181359427686383</v>
      </c>
      <c r="Z8" s="26">
        <f t="shared" si="1"/>
        <v>0.13386774461613221</v>
      </c>
      <c r="AA8" s="26">
        <f t="shared" si="1"/>
        <v>2.7989746016669328E-2</v>
      </c>
      <c r="AM8" s="3">
        <f t="shared" si="6"/>
        <v>174</v>
      </c>
      <c r="AO8" s="39"/>
    </row>
    <row r="9" spans="1:41" s="19" customFormat="1" x14ac:dyDescent="0.25">
      <c r="A9" s="19">
        <v>2003</v>
      </c>
      <c r="B9" s="20" t="s">
        <v>18</v>
      </c>
      <c r="C9" s="27">
        <v>175</v>
      </c>
      <c r="D9" s="50">
        <v>3.5981311278270999E-4</v>
      </c>
      <c r="E9" s="25">
        <v>1.096307078066444E-4</v>
      </c>
      <c r="F9" s="28">
        <v>28.782499999999999</v>
      </c>
      <c r="G9" s="29">
        <v>54.272500000000001</v>
      </c>
      <c r="H9" s="30">
        <v>0</v>
      </c>
      <c r="I9" s="30">
        <v>0</v>
      </c>
      <c r="J9" s="29">
        <v>2.4984375000000001</v>
      </c>
      <c r="K9" s="29">
        <v>65.439187500000003</v>
      </c>
      <c r="L9" s="29"/>
      <c r="M9" s="29"/>
      <c r="N9" s="30">
        <v>0</v>
      </c>
      <c r="O9" s="29"/>
      <c r="P9" s="36">
        <v>0</v>
      </c>
      <c r="Q9" s="26">
        <v>0</v>
      </c>
      <c r="R9" s="26">
        <v>0</v>
      </c>
      <c r="S9" s="17"/>
      <c r="T9" s="26"/>
      <c r="U9" s="19">
        <f t="shared" si="2"/>
        <v>2003</v>
      </c>
      <c r="V9" s="19" t="str">
        <f t="shared" si="3"/>
        <v>SEMIS1</v>
      </c>
      <c r="W9" s="19">
        <f t="shared" si="4"/>
        <v>175</v>
      </c>
      <c r="X9" s="26">
        <f t="shared" si="5"/>
        <v>3.5981311278270999E-4</v>
      </c>
      <c r="Y9" s="26">
        <f t="shared" si="5"/>
        <v>1.096307078066444E-4</v>
      </c>
      <c r="Z9" s="26">
        <f t="shared" si="1"/>
        <v>0</v>
      </c>
      <c r="AA9" s="26">
        <f t="shared" si="1"/>
        <v>0</v>
      </c>
      <c r="AM9" s="3">
        <f t="shared" si="6"/>
        <v>175</v>
      </c>
      <c r="AO9" s="39"/>
    </row>
    <row r="10" spans="1:41" s="19" customFormat="1" x14ac:dyDescent="0.25">
      <c r="A10" s="19">
        <v>2003</v>
      </c>
      <c r="B10" s="20" t="s">
        <v>18</v>
      </c>
      <c r="C10" s="27">
        <v>176</v>
      </c>
      <c r="D10" s="50">
        <v>0</v>
      </c>
      <c r="E10" s="25">
        <v>9.9085272446195803E-6</v>
      </c>
      <c r="F10" s="28">
        <v>28.763958333333331</v>
      </c>
      <c r="G10" s="29">
        <v>54.666666666666664</v>
      </c>
      <c r="H10" s="30">
        <v>0</v>
      </c>
      <c r="I10" s="30">
        <v>0</v>
      </c>
      <c r="J10" s="29">
        <v>2.8149375000000005</v>
      </c>
      <c r="K10" s="29">
        <v>50.400437500000002</v>
      </c>
      <c r="L10" s="29"/>
      <c r="M10" s="29"/>
      <c r="N10" s="30">
        <v>0</v>
      </c>
      <c r="O10" s="29"/>
      <c r="P10" s="36">
        <v>0</v>
      </c>
      <c r="Q10" s="26">
        <v>0</v>
      </c>
      <c r="R10" s="26">
        <v>0</v>
      </c>
      <c r="S10" s="17"/>
      <c r="T10" s="26"/>
      <c r="U10" s="19">
        <f t="shared" si="2"/>
        <v>2003</v>
      </c>
      <c r="V10" s="19" t="str">
        <f t="shared" si="3"/>
        <v>SEMIS1</v>
      </c>
      <c r="W10" s="19">
        <f t="shared" si="4"/>
        <v>176</v>
      </c>
      <c r="X10" s="26">
        <f>D10</f>
        <v>0</v>
      </c>
      <c r="Y10" s="26">
        <f t="shared" si="5"/>
        <v>9.9085272446195803E-6</v>
      </c>
      <c r="Z10" s="26">
        <f t="shared" si="1"/>
        <v>0</v>
      </c>
      <c r="AA10" s="26">
        <f t="shared" si="1"/>
        <v>0</v>
      </c>
      <c r="AB10" s="29">
        <f>Z2*0.33</f>
        <v>6.9247505236130755E-2</v>
      </c>
      <c r="AC10" s="29"/>
      <c r="AD10" s="29"/>
      <c r="AE10" s="29"/>
      <c r="AF10" s="26">
        <f>AB10*Z10</f>
        <v>0</v>
      </c>
      <c r="AG10" s="26">
        <f>AC10*Z10</f>
        <v>0</v>
      </c>
      <c r="AH10" s="26">
        <f>AD10*Z10</f>
        <v>0</v>
      </c>
      <c r="AI10" s="26">
        <f>SUM(AF10:AH10)</f>
        <v>0</v>
      </c>
      <c r="AJ10" s="26">
        <f>AI10*Z10*X10</f>
        <v>0</v>
      </c>
      <c r="AK10" s="26"/>
      <c r="AL10" s="26">
        <f>AJ10</f>
        <v>0</v>
      </c>
      <c r="AM10" s="3">
        <f t="shared" si="6"/>
        <v>176</v>
      </c>
      <c r="AN10" s="34">
        <v>467.19701219848389</v>
      </c>
      <c r="AO10" s="1">
        <v>0</v>
      </c>
    </row>
    <row r="11" spans="1:41" s="19" customFormat="1" x14ac:dyDescent="0.25">
      <c r="A11" s="19">
        <v>2003</v>
      </c>
      <c r="B11" s="20" t="s">
        <v>18</v>
      </c>
      <c r="C11" s="27">
        <v>177</v>
      </c>
      <c r="D11" s="50">
        <v>0.4461715506742005</v>
      </c>
      <c r="E11" s="25">
        <v>0.22936512984696236</v>
      </c>
      <c r="F11" s="28">
        <v>30.396458333333332</v>
      </c>
      <c r="G11" s="29">
        <v>66.436875000000001</v>
      </c>
      <c r="H11" s="30">
        <v>0</v>
      </c>
      <c r="I11" s="30">
        <v>1</v>
      </c>
      <c r="J11" s="29">
        <v>2.2731875000000001</v>
      </c>
      <c r="K11" s="29">
        <v>53.131729166666673</v>
      </c>
      <c r="L11" s="29">
        <v>21.577500000000001</v>
      </c>
      <c r="M11" s="29">
        <v>21.577500000000001</v>
      </c>
      <c r="N11" s="30">
        <v>1</v>
      </c>
      <c r="O11" s="29">
        <v>21.577500000000001</v>
      </c>
      <c r="P11" s="36">
        <v>1</v>
      </c>
      <c r="Q11" s="26">
        <v>6.2234859872485997E-2</v>
      </c>
      <c r="R11" s="26">
        <v>0</v>
      </c>
      <c r="S11" s="17"/>
      <c r="T11" s="26"/>
      <c r="U11" s="19">
        <f t="shared" si="2"/>
        <v>2003</v>
      </c>
      <c r="V11" s="19" t="str">
        <f t="shared" si="3"/>
        <v>SEMIS1</v>
      </c>
      <c r="W11" s="19">
        <f t="shared" si="4"/>
        <v>177</v>
      </c>
      <c r="X11" s="26">
        <f t="shared" si="5"/>
        <v>0.4461715506742005</v>
      </c>
      <c r="Y11" s="26">
        <f t="shared" si="5"/>
        <v>0.22936512984696236</v>
      </c>
      <c r="Z11" s="26">
        <f t="shared" si="1"/>
        <v>6.2234859872485997E-2</v>
      </c>
      <c r="AA11" s="26">
        <f t="shared" si="1"/>
        <v>0</v>
      </c>
      <c r="AB11" s="29">
        <f t="shared" ref="AB11:AB74" si="7">Z3*0.33</f>
        <v>7.7614056404665802E-2</v>
      </c>
      <c r="AC11" s="29">
        <f>Z2*0.66</f>
        <v>0.13849501047226151</v>
      </c>
      <c r="AD11" s="29"/>
      <c r="AE11" s="29"/>
      <c r="AF11" s="26">
        <f t="shared" ref="AF11:AF63" si="8">AB11*Z11</f>
        <v>4.8302999244796002E-3</v>
      </c>
      <c r="AG11" s="26">
        <f t="shared" ref="AG11:AG74" si="9">AC11*Z11</f>
        <v>8.619217569779675E-3</v>
      </c>
      <c r="AH11" s="26">
        <f t="shared" ref="AH11:AH74" si="10">AD11*Z11</f>
        <v>0</v>
      </c>
      <c r="AI11" s="26">
        <f t="shared" ref="AI11:AI74" si="11">SUM(AF11:AH11)</f>
        <v>1.3449517494259275E-2</v>
      </c>
      <c r="AJ11" s="26">
        <f t="shared" ref="AJ11:AJ74" si="12">AI11*Z11*X11</f>
        <v>3.7345845398831299E-4</v>
      </c>
      <c r="AK11" s="26"/>
      <c r="AL11" s="26">
        <f>AL10+AJ11</f>
        <v>3.7345845398831299E-4</v>
      </c>
      <c r="AM11" s="3">
        <f t="shared" si="6"/>
        <v>177</v>
      </c>
      <c r="AN11" s="34">
        <v>1408.4736252347486</v>
      </c>
      <c r="AO11" s="39"/>
    </row>
    <row r="12" spans="1:41" s="19" customFormat="1" x14ac:dyDescent="0.25">
      <c r="A12" s="19">
        <v>2003</v>
      </c>
      <c r="B12" s="20" t="s">
        <v>18</v>
      </c>
      <c r="C12" s="27">
        <v>178</v>
      </c>
      <c r="D12" s="50">
        <v>0.59529525072643463</v>
      </c>
      <c r="E12" s="25">
        <v>0.52630090306800481</v>
      </c>
      <c r="F12" s="28">
        <v>25.595625000000002</v>
      </c>
      <c r="G12" s="29">
        <v>61.946458333333339</v>
      </c>
      <c r="H12" s="30">
        <v>0</v>
      </c>
      <c r="I12" s="30">
        <v>0</v>
      </c>
      <c r="J12" s="29">
        <v>4.0428541666666664</v>
      </c>
      <c r="K12" s="29">
        <v>50.747187499999995</v>
      </c>
      <c r="L12" s="29"/>
      <c r="M12" s="29"/>
      <c r="N12" s="30">
        <v>0</v>
      </c>
      <c r="O12" s="29"/>
      <c r="P12" s="36">
        <v>0</v>
      </c>
      <c r="Q12" s="26">
        <v>0</v>
      </c>
      <c r="R12" s="26">
        <v>3.8714011916199796E-2</v>
      </c>
      <c r="S12" s="17"/>
      <c r="T12" s="26"/>
      <c r="U12" s="19">
        <f t="shared" si="2"/>
        <v>2003</v>
      </c>
      <c r="V12" s="19" t="str">
        <f t="shared" si="3"/>
        <v>SEMIS1</v>
      </c>
      <c r="W12" s="19">
        <f t="shared" si="4"/>
        <v>178</v>
      </c>
      <c r="X12" s="26">
        <f t="shared" si="5"/>
        <v>0.59529525072643463</v>
      </c>
      <c r="Y12" s="26">
        <f t="shared" si="5"/>
        <v>0.52630090306800481</v>
      </c>
      <c r="Z12" s="26">
        <f t="shared" si="1"/>
        <v>0</v>
      </c>
      <c r="AA12" s="26">
        <f t="shared" si="1"/>
        <v>3.8714011916199796E-2</v>
      </c>
      <c r="AB12" s="29">
        <f t="shared" si="7"/>
        <v>0.10903069819692525</v>
      </c>
      <c r="AC12" s="29">
        <f t="shared" ref="AC12:AC75" si="13">Z3*0.66</f>
        <v>0.1552281128093316</v>
      </c>
      <c r="AD12" s="29">
        <f>Z2*0.99</f>
        <v>0.20774251570839228</v>
      </c>
      <c r="AE12" s="29"/>
      <c r="AF12" s="26">
        <f t="shared" si="8"/>
        <v>0</v>
      </c>
      <c r="AG12" s="26">
        <f t="shared" si="9"/>
        <v>0</v>
      </c>
      <c r="AH12" s="26">
        <f t="shared" si="10"/>
        <v>0</v>
      </c>
      <c r="AI12" s="26">
        <f t="shared" si="11"/>
        <v>0</v>
      </c>
      <c r="AJ12" s="26">
        <f t="shared" si="12"/>
        <v>0</v>
      </c>
      <c r="AK12" s="26"/>
      <c r="AL12" s="26">
        <f t="shared" ref="AL12:AL76" si="14">AL11+AJ12</f>
        <v>3.7345845398831299E-4</v>
      </c>
      <c r="AM12" s="3">
        <f t="shared" si="6"/>
        <v>178</v>
      </c>
      <c r="AN12" s="34">
        <v>1724.8233120667035</v>
      </c>
      <c r="AO12" s="39"/>
    </row>
    <row r="13" spans="1:41" s="19" customFormat="1" x14ac:dyDescent="0.25">
      <c r="A13" s="19">
        <v>2003</v>
      </c>
      <c r="B13" s="20" t="s">
        <v>18</v>
      </c>
      <c r="C13" s="27">
        <v>179</v>
      </c>
      <c r="D13" s="50">
        <v>0.72060253940596131</v>
      </c>
      <c r="E13" s="25">
        <v>0.6100595531998958</v>
      </c>
      <c r="F13" s="28">
        <v>24.151458333333334</v>
      </c>
      <c r="G13" s="29">
        <v>57.562916666666673</v>
      </c>
      <c r="H13" s="30">
        <v>0</v>
      </c>
      <c r="I13" s="30">
        <v>3</v>
      </c>
      <c r="J13" s="29">
        <v>2.7404791666666668</v>
      </c>
      <c r="K13" s="29">
        <v>59.689583333333331</v>
      </c>
      <c r="L13" s="29">
        <v>16.076666666666668</v>
      </c>
      <c r="M13" s="29">
        <v>11.405000000000001</v>
      </c>
      <c r="N13" s="30">
        <v>1</v>
      </c>
      <c r="O13" s="29">
        <v>11.405000000000001</v>
      </c>
      <c r="P13" s="36">
        <v>1</v>
      </c>
      <c r="Q13" s="26">
        <v>0.19879727479900747</v>
      </c>
      <c r="R13" s="26">
        <v>5.4899288326333534E-2</v>
      </c>
      <c r="S13" s="17"/>
      <c r="T13" s="26"/>
      <c r="U13" s="19">
        <f t="shared" si="2"/>
        <v>2003</v>
      </c>
      <c r="V13" s="19" t="str">
        <f t="shared" si="3"/>
        <v>SEMIS1</v>
      </c>
      <c r="W13" s="19">
        <f t="shared" si="4"/>
        <v>179</v>
      </c>
      <c r="X13" s="26">
        <f t="shared" si="5"/>
        <v>0.72060253940596131</v>
      </c>
      <c r="Y13" s="26">
        <f t="shared" si="5"/>
        <v>0.6100595531998958</v>
      </c>
      <c r="Z13" s="26">
        <f t="shared" si="1"/>
        <v>0.19879727479900747</v>
      </c>
      <c r="AA13" s="26">
        <f t="shared" si="1"/>
        <v>5.4899288326333534E-2</v>
      </c>
      <c r="AB13" s="29">
        <f t="shared" si="7"/>
        <v>4.8025362705067874E-2</v>
      </c>
      <c r="AC13" s="29">
        <f t="shared" si="13"/>
        <v>0.2180613963938505</v>
      </c>
      <c r="AD13" s="29">
        <f t="shared" ref="AD13:AD76" si="15">Z3*0.99</f>
        <v>0.23284216921399739</v>
      </c>
      <c r="AE13" s="29"/>
      <c r="AF13" s="26">
        <f t="shared" si="8"/>
        <v>9.5473112270013823E-3</v>
      </c>
      <c r="AG13" s="26">
        <f t="shared" si="9"/>
        <v>4.335001134196359E-2</v>
      </c>
      <c r="AH13" s="26">
        <f t="shared" si="10"/>
        <v>4.6288388698032035E-2</v>
      </c>
      <c r="AI13" s="26">
        <f t="shared" si="11"/>
        <v>9.9185711266997004E-2</v>
      </c>
      <c r="AJ13" s="26">
        <f t="shared" si="12"/>
        <v>1.4208732132276629E-2</v>
      </c>
      <c r="AK13" s="26"/>
      <c r="AL13" s="26">
        <f t="shared" si="14"/>
        <v>1.4582190586264941E-2</v>
      </c>
      <c r="AM13" s="3">
        <f t="shared" si="6"/>
        <v>179</v>
      </c>
      <c r="AN13" s="34">
        <v>587.82163393168457</v>
      </c>
      <c r="AO13" s="39"/>
    </row>
    <row r="14" spans="1:41" s="19" customFormat="1" x14ac:dyDescent="0.25">
      <c r="A14" s="19">
        <v>2003</v>
      </c>
      <c r="B14" s="20" t="s">
        <v>18</v>
      </c>
      <c r="C14" s="27">
        <v>180</v>
      </c>
      <c r="D14" s="50">
        <v>0.4374604860550167</v>
      </c>
      <c r="E14" s="25">
        <v>0.54965455292550003</v>
      </c>
      <c r="F14" s="28">
        <v>26.022708333333327</v>
      </c>
      <c r="G14" s="29">
        <v>56.594375000000007</v>
      </c>
      <c r="H14" s="30">
        <v>0.02</v>
      </c>
      <c r="I14" s="30">
        <v>1</v>
      </c>
      <c r="J14" s="29">
        <v>4.3887291666666668</v>
      </c>
      <c r="K14" s="29">
        <v>54.143895833333339</v>
      </c>
      <c r="L14" s="29">
        <v>24.577500000000001</v>
      </c>
      <c r="M14" s="29"/>
      <c r="N14" s="30">
        <v>0</v>
      </c>
      <c r="O14" s="29"/>
      <c r="P14" s="36">
        <v>0</v>
      </c>
      <c r="Q14" s="26">
        <v>4.5229039595637711E-2</v>
      </c>
      <c r="R14" s="26">
        <v>3.2173745838017617E-2</v>
      </c>
      <c r="S14" s="17"/>
      <c r="T14" s="26"/>
      <c r="U14" s="19">
        <f t="shared" si="2"/>
        <v>2003</v>
      </c>
      <c r="V14" s="19" t="str">
        <f t="shared" si="3"/>
        <v>SEMIS1</v>
      </c>
      <c r="W14" s="19">
        <f t="shared" si="4"/>
        <v>180</v>
      </c>
      <c r="X14" s="26">
        <f t="shared" si="5"/>
        <v>0.4374604860550167</v>
      </c>
      <c r="Y14" s="26">
        <f t="shared" si="5"/>
        <v>0.54965455292550003</v>
      </c>
      <c r="Z14" s="26">
        <f t="shared" si="1"/>
        <v>4.5229039595637711E-2</v>
      </c>
      <c r="AA14" s="26">
        <f t="shared" si="1"/>
        <v>3.2173745838017617E-2</v>
      </c>
      <c r="AB14" s="29">
        <f t="shared" si="7"/>
        <v>6.9492375256190522E-2</v>
      </c>
      <c r="AC14" s="29">
        <f t="shared" si="13"/>
        <v>9.6050725410135748E-2</v>
      </c>
      <c r="AD14" s="29">
        <f t="shared" si="15"/>
        <v>0.32709209459077576</v>
      </c>
      <c r="AE14" s="29"/>
      <c r="AF14" s="26">
        <f t="shared" si="8"/>
        <v>3.1430733920571555E-3</v>
      </c>
      <c r="AG14" s="26">
        <f t="shared" si="9"/>
        <v>4.3442820627647549E-3</v>
      </c>
      <c r="AH14" s="26">
        <f t="shared" si="10"/>
        <v>1.4794061297666273E-2</v>
      </c>
      <c r="AI14" s="26">
        <f t="shared" si="11"/>
        <v>2.2281416752488181E-2</v>
      </c>
      <c r="AJ14" s="26">
        <f t="shared" si="12"/>
        <v>4.408582768855455E-4</v>
      </c>
      <c r="AK14" s="26"/>
      <c r="AL14" s="26">
        <f t="shared" si="14"/>
        <v>1.5023048863150488E-2</v>
      </c>
      <c r="AM14" s="3">
        <f t="shared" si="6"/>
        <v>180</v>
      </c>
      <c r="AN14" s="34">
        <v>722.52478962567318</v>
      </c>
      <c r="AO14" s="39"/>
    </row>
    <row r="15" spans="1:41" s="19" customFormat="1" x14ac:dyDescent="0.25">
      <c r="A15" s="19">
        <v>2003</v>
      </c>
      <c r="B15" s="20" t="s">
        <v>18</v>
      </c>
      <c r="C15" s="27">
        <v>181</v>
      </c>
      <c r="D15" s="50">
        <v>0.55420840244698533</v>
      </c>
      <c r="E15" s="25">
        <v>0.49604883702749114</v>
      </c>
      <c r="F15" s="28">
        <v>22.36645833333333</v>
      </c>
      <c r="G15" s="29">
        <v>71.157500000000013</v>
      </c>
      <c r="H15" s="30">
        <v>1.5299999999999998</v>
      </c>
      <c r="I15" s="30">
        <v>8</v>
      </c>
      <c r="J15" s="29">
        <v>3.2209374999999998</v>
      </c>
      <c r="K15" s="29">
        <v>56.087666666666657</v>
      </c>
      <c r="L15" s="29">
        <v>22.545937500000001</v>
      </c>
      <c r="M15" s="29">
        <v>17.564999999999998</v>
      </c>
      <c r="N15" s="30">
        <v>1</v>
      </c>
      <c r="O15" s="29">
        <v>18.512499999999999</v>
      </c>
      <c r="P15" s="36">
        <v>2</v>
      </c>
      <c r="Q15" s="26">
        <v>0.14068814879345967</v>
      </c>
      <c r="R15" s="26">
        <v>0.14848792754963061</v>
      </c>
      <c r="S15" s="17"/>
      <c r="T15" s="26"/>
      <c r="U15" s="19">
        <f t="shared" si="2"/>
        <v>2003</v>
      </c>
      <c r="V15" s="19" t="str">
        <f t="shared" si="3"/>
        <v>SEMIS1</v>
      </c>
      <c r="W15" s="19">
        <f t="shared" si="4"/>
        <v>181</v>
      </c>
      <c r="X15" s="26">
        <f t="shared" si="5"/>
        <v>0.55420840244698533</v>
      </c>
      <c r="Y15" s="26">
        <f t="shared" si="5"/>
        <v>0.49604883702749114</v>
      </c>
      <c r="Z15" s="26">
        <f t="shared" si="1"/>
        <v>0.14068814879345967</v>
      </c>
      <c r="AA15" s="26">
        <f t="shared" si="1"/>
        <v>0.14848792754963061</v>
      </c>
      <c r="AB15" s="29">
        <f t="shared" si="7"/>
        <v>0</v>
      </c>
      <c r="AC15" s="29">
        <f t="shared" si="13"/>
        <v>0.13898475051238104</v>
      </c>
      <c r="AD15" s="29">
        <f t="shared" si="15"/>
        <v>0.14407608811520362</v>
      </c>
      <c r="AE15" s="29"/>
      <c r="AF15" s="26">
        <f t="shared" si="8"/>
        <v>0</v>
      </c>
      <c r="AG15" s="26">
        <f t="shared" si="9"/>
        <v>1.9553507260107735E-2</v>
      </c>
      <c r="AH15" s="26">
        <f t="shared" si="10"/>
        <v>2.0269798122331373E-2</v>
      </c>
      <c r="AI15" s="26">
        <f t="shared" si="11"/>
        <v>3.9823305382439111E-2</v>
      </c>
      <c r="AJ15" s="26">
        <f t="shared" si="12"/>
        <v>3.1050451901889677E-3</v>
      </c>
      <c r="AK15" s="26"/>
      <c r="AL15" s="26">
        <f t="shared" si="14"/>
        <v>1.8128094053339455E-2</v>
      </c>
      <c r="AM15" s="3">
        <f t="shared" si="6"/>
        <v>181</v>
      </c>
      <c r="AN15" s="34">
        <v>1460.5502279631178</v>
      </c>
      <c r="AO15" s="1">
        <v>0</v>
      </c>
    </row>
    <row r="16" spans="1:41" s="19" customFormat="1" x14ac:dyDescent="0.25">
      <c r="A16" s="19">
        <v>2003</v>
      </c>
      <c r="B16" s="20" t="s">
        <v>18</v>
      </c>
      <c r="C16" s="27">
        <v>182</v>
      </c>
      <c r="D16" s="50">
        <v>0.66832061793431929</v>
      </c>
      <c r="E16" s="25">
        <v>0.6243385201178473</v>
      </c>
      <c r="F16" s="28">
        <v>23.80125</v>
      </c>
      <c r="G16" s="29">
        <v>52.168749999999996</v>
      </c>
      <c r="H16" s="30">
        <v>0</v>
      </c>
      <c r="I16" s="30">
        <v>2</v>
      </c>
      <c r="J16" s="29">
        <v>3.0966666666666671</v>
      </c>
      <c r="K16" s="29">
        <v>62.058520833333347</v>
      </c>
      <c r="L16" s="29">
        <v>17.377499999999998</v>
      </c>
      <c r="M16" s="29"/>
      <c r="N16" s="30">
        <v>0</v>
      </c>
      <c r="O16" s="29"/>
      <c r="P16" s="36">
        <v>0</v>
      </c>
      <c r="Q16" s="26">
        <v>0.12634774379191419</v>
      </c>
      <c r="R16" s="26">
        <v>5.5993228883402656E-2</v>
      </c>
      <c r="S16" s="17"/>
      <c r="T16" s="26"/>
      <c r="U16" s="19">
        <f t="shared" si="2"/>
        <v>2003</v>
      </c>
      <c r="V16" s="19" t="str">
        <f t="shared" si="3"/>
        <v>SEMIS1</v>
      </c>
      <c r="W16" s="19">
        <f t="shared" si="4"/>
        <v>182</v>
      </c>
      <c r="X16" s="26">
        <f t="shared" si="5"/>
        <v>0.66832061793431929</v>
      </c>
      <c r="Y16" s="26">
        <f t="shared" si="5"/>
        <v>0.6243385201178473</v>
      </c>
      <c r="Z16" s="26">
        <f t="shared" si="1"/>
        <v>0.12634774379191419</v>
      </c>
      <c r="AA16" s="26">
        <f t="shared" si="1"/>
        <v>5.5993228883402656E-2</v>
      </c>
      <c r="AB16" s="29">
        <f t="shared" si="7"/>
        <v>4.4176355723323631E-2</v>
      </c>
      <c r="AC16" s="29">
        <f t="shared" si="13"/>
        <v>0</v>
      </c>
      <c r="AD16" s="29">
        <f t="shared" si="15"/>
        <v>0.20847712576857158</v>
      </c>
      <c r="AE16" s="29"/>
      <c r="AF16" s="26">
        <f t="shared" si="8"/>
        <v>5.5815828745909559E-3</v>
      </c>
      <c r="AG16" s="26">
        <f t="shared" si="9"/>
        <v>0</v>
      </c>
      <c r="AH16" s="26">
        <f t="shared" si="10"/>
        <v>2.6340614473082152E-2</v>
      </c>
      <c r="AI16" s="26">
        <f t="shared" si="11"/>
        <v>3.1922197347673105E-2</v>
      </c>
      <c r="AJ16" s="26">
        <f t="shared" si="12"/>
        <v>2.6955359522036048E-3</v>
      </c>
      <c r="AK16" s="26"/>
      <c r="AL16" s="26">
        <f t="shared" si="14"/>
        <v>2.0823630005543062E-2</v>
      </c>
      <c r="AM16" s="3">
        <f t="shared" si="6"/>
        <v>182</v>
      </c>
      <c r="AN16" s="34">
        <v>222.04927571264562</v>
      </c>
      <c r="AO16" s="39"/>
    </row>
    <row r="17" spans="1:41" s="19" customFormat="1" x14ac:dyDescent="0.25">
      <c r="A17" s="19">
        <v>2003</v>
      </c>
      <c r="B17" s="20" t="s">
        <v>18</v>
      </c>
      <c r="C17" s="27">
        <v>183</v>
      </c>
      <c r="D17" s="50">
        <v>0.66142462908677702</v>
      </c>
      <c r="E17" s="25">
        <v>0.51946617891782598</v>
      </c>
      <c r="F17" s="28">
        <v>23.111458333333331</v>
      </c>
      <c r="G17" s="29">
        <v>76.56750000000001</v>
      </c>
      <c r="H17" s="30">
        <v>0</v>
      </c>
      <c r="I17" s="30">
        <v>4</v>
      </c>
      <c r="J17" s="29">
        <v>1.9512291666666666</v>
      </c>
      <c r="K17" s="29">
        <v>55.159562499999993</v>
      </c>
      <c r="L17" s="29">
        <v>17.148125</v>
      </c>
      <c r="M17" s="29">
        <v>16.313333333333333</v>
      </c>
      <c r="N17" s="30">
        <v>3</v>
      </c>
      <c r="O17" s="29">
        <v>17.148125</v>
      </c>
      <c r="P17" s="36">
        <v>4</v>
      </c>
      <c r="Q17" s="26">
        <v>0.23333176790408219</v>
      </c>
      <c r="R17" s="26">
        <v>8.3182943486365984E-2</v>
      </c>
      <c r="S17" s="17"/>
      <c r="T17" s="26"/>
      <c r="U17" s="19">
        <f t="shared" si="2"/>
        <v>2003</v>
      </c>
      <c r="V17" s="19" t="str">
        <f t="shared" si="3"/>
        <v>SEMIS1</v>
      </c>
      <c r="W17" s="19">
        <f t="shared" si="4"/>
        <v>183</v>
      </c>
      <c r="X17" s="26">
        <f t="shared" si="5"/>
        <v>0.66142462908677702</v>
      </c>
      <c r="Y17" s="26">
        <f t="shared" si="5"/>
        <v>0.51946617891782598</v>
      </c>
      <c r="Z17" s="26">
        <f t="shared" si="1"/>
        <v>0.23333176790408219</v>
      </c>
      <c r="AA17" s="26">
        <f t="shared" si="1"/>
        <v>8.3182943486365984E-2</v>
      </c>
      <c r="AB17" s="29">
        <f t="shared" si="7"/>
        <v>0</v>
      </c>
      <c r="AC17" s="29">
        <f t="shared" si="13"/>
        <v>8.8352711446647261E-2</v>
      </c>
      <c r="AD17" s="29">
        <f t="shared" si="15"/>
        <v>0</v>
      </c>
      <c r="AE17" s="29"/>
      <c r="AF17" s="26">
        <f t="shared" si="8"/>
        <v>0</v>
      </c>
      <c r="AG17" s="26">
        <f t="shared" si="9"/>
        <v>2.0615494360965443E-2</v>
      </c>
      <c r="AH17" s="26">
        <f t="shared" si="10"/>
        <v>0</v>
      </c>
      <c r="AI17" s="26">
        <f t="shared" si="11"/>
        <v>2.0615494360965443E-2</v>
      </c>
      <c r="AJ17" s="26">
        <f t="shared" si="12"/>
        <v>3.1816176537061099E-3</v>
      </c>
      <c r="AK17" s="26"/>
      <c r="AL17" s="26">
        <f t="shared" si="14"/>
        <v>2.4005247659249173E-2</v>
      </c>
      <c r="AM17" s="3">
        <f t="shared" si="6"/>
        <v>183</v>
      </c>
      <c r="AN17" s="34">
        <v>917.1185123712213</v>
      </c>
      <c r="AO17" s="1">
        <v>0</v>
      </c>
    </row>
    <row r="18" spans="1:41" s="19" customFormat="1" x14ac:dyDescent="0.25">
      <c r="A18" s="19">
        <v>2003</v>
      </c>
      <c r="B18" s="20" t="s">
        <v>18</v>
      </c>
      <c r="C18" s="27">
        <v>184</v>
      </c>
      <c r="D18" s="50">
        <v>0.64312351972909332</v>
      </c>
      <c r="E18" s="25">
        <v>0.40865782262092509</v>
      </c>
      <c r="F18" s="28">
        <v>26.716249999999999</v>
      </c>
      <c r="G18" s="29">
        <v>65.818124999999995</v>
      </c>
      <c r="H18" s="30">
        <v>0</v>
      </c>
      <c r="I18" s="30">
        <v>1</v>
      </c>
      <c r="J18" s="29">
        <v>2.8827708333333333</v>
      </c>
      <c r="K18" s="29">
        <v>54.570687499999998</v>
      </c>
      <c r="L18" s="29">
        <v>16.57</v>
      </c>
      <c r="M18" s="29">
        <v>16.57</v>
      </c>
      <c r="N18" s="30">
        <v>1</v>
      </c>
      <c r="O18" s="29">
        <v>16.57</v>
      </c>
      <c r="P18" s="36">
        <v>1</v>
      </c>
      <c r="Q18" s="26">
        <v>7.2467676297395367E-2</v>
      </c>
      <c r="R18" s="26">
        <v>2.4718318800537827E-2</v>
      </c>
      <c r="S18" s="17"/>
      <c r="T18" s="26"/>
      <c r="U18" s="19">
        <f t="shared" si="2"/>
        <v>2003</v>
      </c>
      <c r="V18" s="19" t="str">
        <f t="shared" si="3"/>
        <v>SEMIS1</v>
      </c>
      <c r="W18" s="19">
        <f t="shared" si="4"/>
        <v>184</v>
      </c>
      <c r="X18" s="26">
        <f t="shared" si="5"/>
        <v>0.64312351972909332</v>
      </c>
      <c r="Y18" s="26">
        <f t="shared" si="5"/>
        <v>0.40865782262092509</v>
      </c>
      <c r="Z18" s="26">
        <f t="shared" si="1"/>
        <v>7.2467676297395367E-2</v>
      </c>
      <c r="AA18" s="26">
        <f t="shared" si="1"/>
        <v>2.4718318800537827E-2</v>
      </c>
      <c r="AB18" s="29">
        <f t="shared" si="7"/>
        <v>0</v>
      </c>
      <c r="AC18" s="29">
        <f t="shared" si="13"/>
        <v>0</v>
      </c>
      <c r="AD18" s="29">
        <f t="shared" si="15"/>
        <v>0.1325290671699709</v>
      </c>
      <c r="AE18" s="29"/>
      <c r="AF18" s="26">
        <f t="shared" si="8"/>
        <v>0</v>
      </c>
      <c r="AG18" s="26">
        <f t="shared" si="9"/>
        <v>0</v>
      </c>
      <c r="AH18" s="26">
        <f t="shared" si="10"/>
        <v>9.6040735396692185E-3</v>
      </c>
      <c r="AI18" s="26">
        <f t="shared" si="11"/>
        <v>9.6040735396692185E-3</v>
      </c>
      <c r="AJ18" s="26">
        <f t="shared" si="12"/>
        <v>4.4760425368443342E-4</v>
      </c>
      <c r="AK18" s="26"/>
      <c r="AL18" s="26">
        <f t="shared" si="14"/>
        <v>2.4452851912933605E-2</v>
      </c>
      <c r="AM18" s="3">
        <f t="shared" si="6"/>
        <v>184</v>
      </c>
      <c r="AN18" s="34">
        <v>966.65364057193096</v>
      </c>
      <c r="AO18" s="39"/>
    </row>
    <row r="19" spans="1:41" s="19" customFormat="1" x14ac:dyDescent="0.25">
      <c r="A19" s="19">
        <v>2003</v>
      </c>
      <c r="B19" s="20" t="s">
        <v>18</v>
      </c>
      <c r="C19" s="27">
        <v>185</v>
      </c>
      <c r="D19" s="50">
        <v>0</v>
      </c>
      <c r="E19" s="25">
        <v>3.3809256039227893E-5</v>
      </c>
      <c r="F19" s="28">
        <v>27.206874999999997</v>
      </c>
      <c r="G19" s="29">
        <v>64.83541666666666</v>
      </c>
      <c r="H19" s="30">
        <v>0.02</v>
      </c>
      <c r="I19" s="30">
        <v>1</v>
      </c>
      <c r="J19" s="29">
        <v>2.0333333333333332</v>
      </c>
      <c r="K19" s="29">
        <v>47.793708333333335</v>
      </c>
      <c r="L19" s="29">
        <v>28.175000000000001</v>
      </c>
      <c r="M19" s="29"/>
      <c r="N19" s="30">
        <v>0</v>
      </c>
      <c r="O19" s="29"/>
      <c r="P19" s="36">
        <v>0</v>
      </c>
      <c r="Q19" s="26">
        <v>6.8199522359724913E-3</v>
      </c>
      <c r="R19" s="26">
        <v>1.9008772828130766E-2</v>
      </c>
      <c r="S19" s="17"/>
      <c r="T19" s="26"/>
      <c r="U19" s="19">
        <f t="shared" si="2"/>
        <v>2003</v>
      </c>
      <c r="V19" s="19" t="str">
        <f t="shared" si="3"/>
        <v>SEMIS1</v>
      </c>
      <c r="W19" s="19">
        <f t="shared" si="4"/>
        <v>185</v>
      </c>
      <c r="X19" s="26">
        <f t="shared" si="5"/>
        <v>0</v>
      </c>
      <c r="Y19" s="26">
        <f t="shared" si="5"/>
        <v>3.3809256039227893E-5</v>
      </c>
      <c r="Z19" s="26">
        <f t="shared" si="1"/>
        <v>6.8199522359724913E-3</v>
      </c>
      <c r="AA19" s="26">
        <f t="shared" si="1"/>
        <v>1.9008772828130766E-2</v>
      </c>
      <c r="AB19" s="29">
        <f t="shared" si="7"/>
        <v>2.0537503757920381E-2</v>
      </c>
      <c r="AC19" s="29">
        <f t="shared" si="13"/>
        <v>0</v>
      </c>
      <c r="AD19" s="29">
        <f t="shared" si="15"/>
        <v>0</v>
      </c>
      <c r="AE19" s="29"/>
      <c r="AF19" s="26">
        <f t="shared" si="8"/>
        <v>1.4006479467512255E-4</v>
      </c>
      <c r="AG19" s="26">
        <f t="shared" si="9"/>
        <v>0</v>
      </c>
      <c r="AH19" s="26">
        <f t="shared" si="10"/>
        <v>0</v>
      </c>
      <c r="AI19" s="26">
        <f t="shared" si="11"/>
        <v>1.4006479467512255E-4</v>
      </c>
      <c r="AJ19" s="26">
        <f t="shared" si="12"/>
        <v>0</v>
      </c>
      <c r="AK19" s="26"/>
      <c r="AL19" s="26">
        <f t="shared" si="14"/>
        <v>2.4452851912933605E-2</v>
      </c>
      <c r="AM19" s="3">
        <f t="shared" si="6"/>
        <v>185</v>
      </c>
      <c r="AN19" s="34">
        <v>17.276683535681485</v>
      </c>
      <c r="AO19" s="1">
        <v>0</v>
      </c>
    </row>
    <row r="20" spans="1:41" s="19" customFormat="1" x14ac:dyDescent="0.25">
      <c r="A20" s="19">
        <v>2003</v>
      </c>
      <c r="B20" s="20" t="s">
        <v>18</v>
      </c>
      <c r="C20" s="27">
        <v>186</v>
      </c>
      <c r="D20" s="50">
        <v>2.4912854576312976E-3</v>
      </c>
      <c r="E20" s="25">
        <v>1.1063925849070539E-3</v>
      </c>
      <c r="F20" s="28">
        <v>26.363333333333333</v>
      </c>
      <c r="G20" s="29">
        <v>78.87895833333333</v>
      </c>
      <c r="H20" s="30">
        <v>0.49</v>
      </c>
      <c r="I20" s="30">
        <v>3</v>
      </c>
      <c r="J20" s="29">
        <v>0.44700000000000001</v>
      </c>
      <c r="K20" s="29">
        <v>45.472770833333328</v>
      </c>
      <c r="L20" s="29">
        <v>22.01</v>
      </c>
      <c r="M20" s="29">
        <v>21.8675</v>
      </c>
      <c r="N20" s="30">
        <v>2</v>
      </c>
      <c r="O20" s="29">
        <v>22.244</v>
      </c>
      <c r="P20" s="36">
        <v>5</v>
      </c>
      <c r="Q20" s="26">
        <v>9.5437441872479906E-2</v>
      </c>
      <c r="R20" s="26">
        <v>2.1358983291001461E-2</v>
      </c>
      <c r="S20" s="17"/>
      <c r="T20" s="26"/>
      <c r="U20" s="19">
        <f t="shared" si="2"/>
        <v>2003</v>
      </c>
      <c r="V20" s="19" t="str">
        <f t="shared" si="3"/>
        <v>SEMIS1</v>
      </c>
      <c r="W20" s="19">
        <f t="shared" si="4"/>
        <v>186</v>
      </c>
      <c r="X20" s="26">
        <f t="shared" si="5"/>
        <v>2.4912854576312976E-3</v>
      </c>
      <c r="Y20" s="26">
        <f t="shared" si="5"/>
        <v>1.1063925849070539E-3</v>
      </c>
      <c r="Z20" s="26">
        <f t="shared" si="1"/>
        <v>9.5437441872479906E-2</v>
      </c>
      <c r="AA20" s="26">
        <f t="shared" si="1"/>
        <v>2.1358983291001461E-2</v>
      </c>
      <c r="AB20" s="29">
        <f t="shared" si="7"/>
        <v>0</v>
      </c>
      <c r="AC20" s="29">
        <f t="shared" si="13"/>
        <v>4.1075007515840763E-2</v>
      </c>
      <c r="AD20" s="29">
        <f t="shared" si="15"/>
        <v>0</v>
      </c>
      <c r="AE20" s="29"/>
      <c r="AF20" s="26">
        <f t="shared" si="8"/>
        <v>0</v>
      </c>
      <c r="AG20" s="26">
        <f t="shared" si="9"/>
        <v>3.9200936422047281E-3</v>
      </c>
      <c r="AH20" s="26">
        <f t="shared" si="10"/>
        <v>0</v>
      </c>
      <c r="AI20" s="26">
        <f t="shared" si="11"/>
        <v>3.9200936422047281E-3</v>
      </c>
      <c r="AJ20" s="26">
        <f t="shared" si="12"/>
        <v>9.3204895586728175E-7</v>
      </c>
      <c r="AK20" s="26"/>
      <c r="AL20" s="26">
        <f t="shared" si="14"/>
        <v>2.4453783961889471E-2</v>
      </c>
      <c r="AM20" s="3">
        <f t="shared" si="6"/>
        <v>186</v>
      </c>
      <c r="AN20" s="34">
        <v>210.42861759747183</v>
      </c>
      <c r="AO20" s="39"/>
    </row>
    <row r="21" spans="1:41" s="19" customFormat="1" x14ac:dyDescent="0.25">
      <c r="A21" s="19">
        <v>2003</v>
      </c>
      <c r="B21" s="20" t="s">
        <v>18</v>
      </c>
      <c r="C21" s="27">
        <v>187</v>
      </c>
      <c r="D21" s="50">
        <v>0</v>
      </c>
      <c r="E21" s="25">
        <v>2.9438407066291731E-5</v>
      </c>
      <c r="F21" s="28">
        <v>26.483541666666667</v>
      </c>
      <c r="G21" s="29">
        <v>59.547083333333326</v>
      </c>
      <c r="H21" s="30">
        <v>0</v>
      </c>
      <c r="I21" s="30">
        <v>0</v>
      </c>
      <c r="J21" s="29">
        <v>0.44700000000000001</v>
      </c>
      <c r="K21" s="29">
        <v>60.125437499999997</v>
      </c>
      <c r="L21" s="29"/>
      <c r="M21" s="29"/>
      <c r="N21" s="30">
        <v>0</v>
      </c>
      <c r="O21" s="29"/>
      <c r="P21" s="36">
        <v>0</v>
      </c>
      <c r="Q21" s="26">
        <v>0</v>
      </c>
      <c r="R21" s="26">
        <v>3.0931793830043446E-2</v>
      </c>
      <c r="S21" s="17"/>
      <c r="T21" s="26"/>
      <c r="U21" s="19">
        <f t="shared" si="2"/>
        <v>2003</v>
      </c>
      <c r="V21" s="19" t="str">
        <f t="shared" si="3"/>
        <v>SEMIS1</v>
      </c>
      <c r="W21" s="19">
        <f t="shared" si="4"/>
        <v>187</v>
      </c>
      <c r="X21" s="26">
        <f t="shared" si="5"/>
        <v>0</v>
      </c>
      <c r="Y21" s="26">
        <f t="shared" si="5"/>
        <v>2.9438407066291731E-5</v>
      </c>
      <c r="Z21" s="26">
        <f t="shared" si="1"/>
        <v>0</v>
      </c>
      <c r="AA21" s="26">
        <f t="shared" si="1"/>
        <v>3.0931793830043446E-2</v>
      </c>
      <c r="AB21" s="29">
        <f t="shared" si="7"/>
        <v>6.5603100683672463E-2</v>
      </c>
      <c r="AC21" s="29">
        <f t="shared" si="13"/>
        <v>0</v>
      </c>
      <c r="AD21" s="29">
        <f t="shared" si="15"/>
        <v>6.1612511273761134E-2</v>
      </c>
      <c r="AE21" s="29"/>
      <c r="AF21" s="26">
        <f t="shared" si="8"/>
        <v>0</v>
      </c>
      <c r="AG21" s="26">
        <f t="shared" si="9"/>
        <v>0</v>
      </c>
      <c r="AH21" s="26">
        <f t="shared" si="10"/>
        <v>0</v>
      </c>
      <c r="AI21" s="26">
        <f t="shared" si="11"/>
        <v>0</v>
      </c>
      <c r="AJ21" s="26">
        <f t="shared" si="12"/>
        <v>0</v>
      </c>
      <c r="AK21" s="26"/>
      <c r="AL21" s="26">
        <f t="shared" si="14"/>
        <v>2.4453783961889471E-2</v>
      </c>
      <c r="AM21" s="3">
        <f t="shared" si="6"/>
        <v>187</v>
      </c>
      <c r="AN21" s="34">
        <v>382.21392549430675</v>
      </c>
      <c r="AO21" s="39"/>
    </row>
    <row r="22" spans="1:41" s="19" customFormat="1" x14ac:dyDescent="0.25">
      <c r="A22" s="19">
        <v>2003</v>
      </c>
      <c r="B22" s="20" t="s">
        <v>18</v>
      </c>
      <c r="C22" s="27">
        <v>188</v>
      </c>
      <c r="D22" s="50">
        <v>0.34589111162763292</v>
      </c>
      <c r="E22" s="25">
        <v>0.28835148353214779</v>
      </c>
      <c r="F22" s="28">
        <v>24.37875</v>
      </c>
      <c r="G22" s="29">
        <v>67.359166666666667</v>
      </c>
      <c r="H22" s="30">
        <v>0</v>
      </c>
      <c r="I22" s="30">
        <v>1</v>
      </c>
      <c r="J22" s="29">
        <v>0.44700000000000001</v>
      </c>
      <c r="K22" s="29">
        <v>33.693708333333326</v>
      </c>
      <c r="L22" s="29">
        <v>16.6525</v>
      </c>
      <c r="M22" s="29">
        <v>16.6525</v>
      </c>
      <c r="N22" s="30">
        <v>1</v>
      </c>
      <c r="O22" s="29">
        <v>16.6525</v>
      </c>
      <c r="P22" s="36">
        <v>1</v>
      </c>
      <c r="Q22" s="26">
        <v>7.2374662128523642E-2</v>
      </c>
      <c r="R22" s="26">
        <v>4.6759696614323332E-2</v>
      </c>
      <c r="S22" s="17"/>
      <c r="T22" s="26"/>
      <c r="U22" s="19">
        <f t="shared" si="2"/>
        <v>2003</v>
      </c>
      <c r="V22" s="19" t="str">
        <f t="shared" si="3"/>
        <v>SEMIS1</v>
      </c>
      <c r="W22" s="19">
        <f t="shared" si="4"/>
        <v>188</v>
      </c>
      <c r="X22" s="26">
        <f t="shared" si="5"/>
        <v>0.34589111162763292</v>
      </c>
      <c r="Y22" s="26">
        <f t="shared" si="5"/>
        <v>0.28835148353214779</v>
      </c>
      <c r="Z22" s="26">
        <f t="shared" si="1"/>
        <v>7.2374662128523642E-2</v>
      </c>
      <c r="AA22" s="26">
        <f t="shared" si="1"/>
        <v>4.6759696614323332E-2</v>
      </c>
      <c r="AB22" s="29">
        <f t="shared" si="7"/>
        <v>1.4925583066560446E-2</v>
      </c>
      <c r="AC22" s="29">
        <f t="shared" si="13"/>
        <v>0.13120620136734493</v>
      </c>
      <c r="AD22" s="29">
        <f t="shared" si="15"/>
        <v>0</v>
      </c>
      <c r="AE22" s="29"/>
      <c r="AF22" s="26">
        <f t="shared" si="8"/>
        <v>1.080234031513526E-3</v>
      </c>
      <c r="AG22" s="26">
        <f t="shared" si="9"/>
        <v>9.4960044931286253E-3</v>
      </c>
      <c r="AH22" s="26">
        <f t="shared" si="10"/>
        <v>0</v>
      </c>
      <c r="AI22" s="26">
        <f t="shared" si="11"/>
        <v>1.0576238524642151E-2</v>
      </c>
      <c r="AJ22" s="26">
        <f t="shared" si="12"/>
        <v>2.6476293588620202E-4</v>
      </c>
      <c r="AK22" s="26"/>
      <c r="AL22" s="26">
        <f t="shared" si="14"/>
        <v>2.4718546897775674E-2</v>
      </c>
      <c r="AM22" s="3">
        <f t="shared" si="6"/>
        <v>188</v>
      </c>
      <c r="AN22" s="34">
        <v>0</v>
      </c>
      <c r="AO22" s="1">
        <v>0</v>
      </c>
    </row>
    <row r="23" spans="1:41" s="19" customFormat="1" x14ac:dyDescent="0.25">
      <c r="A23" s="19">
        <v>2003</v>
      </c>
      <c r="B23" s="20" t="s">
        <v>18</v>
      </c>
      <c r="C23" s="27">
        <v>189</v>
      </c>
      <c r="D23" s="50">
        <v>3.1386567926833481E-4</v>
      </c>
      <c r="E23" s="25">
        <v>2.0970144554202175E-4</v>
      </c>
      <c r="F23" s="28">
        <v>26.293125</v>
      </c>
      <c r="G23" s="29">
        <v>75.335000000000008</v>
      </c>
      <c r="H23" s="30">
        <v>0</v>
      </c>
      <c r="I23" s="30">
        <v>3</v>
      </c>
      <c r="J23" s="29">
        <v>0.44700000000000001</v>
      </c>
      <c r="K23" s="29">
        <v>49.180291666666655</v>
      </c>
      <c r="L23" s="29">
        <v>28.156666666666666</v>
      </c>
      <c r="M23" s="29"/>
      <c r="N23" s="30">
        <v>0</v>
      </c>
      <c r="O23" s="29">
        <v>20.922499999999999</v>
      </c>
      <c r="P23" s="36">
        <v>2</v>
      </c>
      <c r="Q23" s="26">
        <v>3.5021438079970136E-3</v>
      </c>
      <c r="R23" s="26">
        <v>2.2241538618677961E-2</v>
      </c>
      <c r="S23" s="17"/>
      <c r="T23" s="26"/>
      <c r="U23" s="19">
        <f t="shared" si="2"/>
        <v>2003</v>
      </c>
      <c r="V23" s="19" t="str">
        <f t="shared" si="3"/>
        <v>SEMIS1</v>
      </c>
      <c r="W23" s="19">
        <f t="shared" si="4"/>
        <v>189</v>
      </c>
      <c r="X23" s="26">
        <f t="shared" si="5"/>
        <v>3.1386567926833481E-4</v>
      </c>
      <c r="Y23" s="26">
        <f t="shared" si="5"/>
        <v>2.0970144554202175E-4</v>
      </c>
      <c r="Z23" s="26">
        <f t="shared" si="1"/>
        <v>3.5021438079970136E-3</v>
      </c>
      <c r="AA23" s="26">
        <f t="shared" si="1"/>
        <v>2.2241538618677961E-2</v>
      </c>
      <c r="AB23" s="29">
        <f t="shared" si="7"/>
        <v>4.6427089101841693E-2</v>
      </c>
      <c r="AC23" s="29">
        <f t="shared" si="13"/>
        <v>2.9851166133120891E-2</v>
      </c>
      <c r="AD23" s="29">
        <f t="shared" si="15"/>
        <v>0.1968093020510174</v>
      </c>
      <c r="AE23" s="29"/>
      <c r="AF23" s="26">
        <f t="shared" si="8"/>
        <v>1.6259434262134051E-4</v>
      </c>
      <c r="AG23" s="26">
        <f t="shared" si="9"/>
        <v>1.0454307663459948E-4</v>
      </c>
      <c r="AH23" s="26">
        <f t="shared" si="10"/>
        <v>6.8925447853418454E-4</v>
      </c>
      <c r="AI23" s="26">
        <f t="shared" si="11"/>
        <v>9.5639189779012459E-4</v>
      </c>
      <c r="AJ23" s="26">
        <f t="shared" si="12"/>
        <v>1.0512685995306507E-9</v>
      </c>
      <c r="AK23" s="26"/>
      <c r="AL23" s="26">
        <f t="shared" si="14"/>
        <v>2.4718547949044274E-2</v>
      </c>
      <c r="AM23" s="3">
        <f t="shared" si="6"/>
        <v>189</v>
      </c>
      <c r="AN23" s="34">
        <v>430.98882989463323</v>
      </c>
      <c r="AO23" s="39"/>
    </row>
    <row r="24" spans="1:41" s="19" customFormat="1" x14ac:dyDescent="0.25">
      <c r="A24" s="19">
        <v>2003</v>
      </c>
      <c r="B24" s="20" t="s">
        <v>18</v>
      </c>
      <c r="C24" s="27">
        <v>190</v>
      </c>
      <c r="D24" s="50">
        <v>0.44042905794739257</v>
      </c>
      <c r="E24" s="25">
        <v>0.38472051329289642</v>
      </c>
      <c r="F24" s="28">
        <v>22.238333333333333</v>
      </c>
      <c r="G24" s="29">
        <v>51.432499999999997</v>
      </c>
      <c r="H24" s="30">
        <v>0.14000000000000001</v>
      </c>
      <c r="I24" s="30">
        <v>3</v>
      </c>
      <c r="J24" s="29">
        <v>0.44702083333333337</v>
      </c>
      <c r="K24" s="29">
        <v>58.679229166666666</v>
      </c>
      <c r="L24" s="29">
        <v>19.158333333333335</v>
      </c>
      <c r="M24" s="29"/>
      <c r="N24" s="30">
        <v>0</v>
      </c>
      <c r="O24" s="29"/>
      <c r="P24" s="36">
        <v>0</v>
      </c>
      <c r="Q24" s="26">
        <v>0.15145814137220712</v>
      </c>
      <c r="R24" s="26">
        <v>9.0908094075339188E-2</v>
      </c>
      <c r="S24" s="17"/>
      <c r="T24" s="26"/>
      <c r="U24" s="19">
        <f t="shared" si="2"/>
        <v>2003</v>
      </c>
      <c r="V24" s="19" t="str">
        <f t="shared" si="3"/>
        <v>SEMIS1</v>
      </c>
      <c r="W24" s="19">
        <f t="shared" si="4"/>
        <v>190</v>
      </c>
      <c r="X24" s="26">
        <f t="shared" si="5"/>
        <v>0.44042905794739257</v>
      </c>
      <c r="Y24" s="26">
        <f t="shared" si="5"/>
        <v>0.38472051329289642</v>
      </c>
      <c r="Z24" s="26">
        <f t="shared" si="1"/>
        <v>0.15145814137220712</v>
      </c>
      <c r="AA24" s="26">
        <f t="shared" si="1"/>
        <v>9.0908094075339188E-2</v>
      </c>
      <c r="AB24" s="29">
        <f t="shared" si="7"/>
        <v>4.169475545133168E-2</v>
      </c>
      <c r="AC24" s="29">
        <f t="shared" si="13"/>
        <v>9.2854178203683385E-2</v>
      </c>
      <c r="AD24" s="29">
        <f t="shared" si="15"/>
        <v>4.4776749199681332E-2</v>
      </c>
      <c r="AE24" s="29"/>
      <c r="AF24" s="26">
        <f t="shared" si="8"/>
        <v>6.3150101656273966E-3</v>
      </c>
      <c r="AG24" s="26">
        <f t="shared" si="9"/>
        <v>1.406352124937359E-2</v>
      </c>
      <c r="AH24" s="26">
        <f t="shared" si="10"/>
        <v>6.7818032104731973E-3</v>
      </c>
      <c r="AI24" s="26">
        <f t="shared" si="11"/>
        <v>2.7160334625474184E-2</v>
      </c>
      <c r="AJ24" s="26">
        <f t="shared" si="12"/>
        <v>1.8117726684817909E-3</v>
      </c>
      <c r="AK24" s="26"/>
      <c r="AL24" s="26">
        <f t="shared" si="14"/>
        <v>2.6530320617526065E-2</v>
      </c>
      <c r="AM24" s="3">
        <f t="shared" si="6"/>
        <v>190</v>
      </c>
      <c r="AN24" s="34">
        <v>219.33370770209325</v>
      </c>
      <c r="AO24" s="1">
        <v>0</v>
      </c>
    </row>
    <row r="25" spans="1:41" s="19" customFormat="1" x14ac:dyDescent="0.25">
      <c r="A25" s="19">
        <v>2003</v>
      </c>
      <c r="B25" s="20" t="s">
        <v>18</v>
      </c>
      <c r="C25" s="27">
        <v>191</v>
      </c>
      <c r="D25" s="50">
        <v>0.70070101381372862</v>
      </c>
      <c r="E25" s="25">
        <v>0.66590521432734073</v>
      </c>
      <c r="F25" s="28">
        <v>21.40625</v>
      </c>
      <c r="G25" s="29">
        <v>52.955416666666672</v>
      </c>
      <c r="H25" s="30">
        <v>0</v>
      </c>
      <c r="I25" s="30">
        <v>2</v>
      </c>
      <c r="J25" s="29">
        <v>0.44700000000000001</v>
      </c>
      <c r="K25" s="29">
        <v>60.342354166666667</v>
      </c>
      <c r="L25" s="29">
        <v>11.823749999999999</v>
      </c>
      <c r="M25" s="29">
        <v>10.504999999999999</v>
      </c>
      <c r="N25" s="30">
        <v>1</v>
      </c>
      <c r="O25" s="29">
        <v>10.504999999999999</v>
      </c>
      <c r="P25" s="36">
        <v>1</v>
      </c>
      <c r="Q25" s="26">
        <v>0.14413462154442119</v>
      </c>
      <c r="R25" s="26">
        <v>8.5167403937465483E-2</v>
      </c>
      <c r="S25" s="17"/>
      <c r="T25" s="26"/>
      <c r="U25" s="19">
        <f t="shared" si="2"/>
        <v>2003</v>
      </c>
      <c r="V25" s="19" t="str">
        <f t="shared" si="3"/>
        <v>SEMIS1</v>
      </c>
      <c r="W25" s="19">
        <f t="shared" si="4"/>
        <v>191</v>
      </c>
      <c r="X25" s="26">
        <f t="shared" si="5"/>
        <v>0.70070101381372862</v>
      </c>
      <c r="Y25" s="26">
        <f t="shared" si="5"/>
        <v>0.66590521432734073</v>
      </c>
      <c r="Z25" s="26">
        <f t="shared" si="1"/>
        <v>0.14413462154442119</v>
      </c>
      <c r="AA25" s="26">
        <f t="shared" si="1"/>
        <v>8.5167403937465483E-2</v>
      </c>
      <c r="AB25" s="29">
        <f t="shared" si="7"/>
        <v>7.6999483408347127E-2</v>
      </c>
      <c r="AC25" s="29">
        <f t="shared" si="13"/>
        <v>8.3389510902663361E-2</v>
      </c>
      <c r="AD25" s="29">
        <f t="shared" si="15"/>
        <v>0.13928126730552506</v>
      </c>
      <c r="AE25" s="29"/>
      <c r="AF25" s="26">
        <f t="shared" si="8"/>
        <v>1.1098291400178052E-2</v>
      </c>
      <c r="AG25" s="26">
        <f t="shared" si="9"/>
        <v>1.2019315594729768E-2</v>
      </c>
      <c r="AH25" s="26">
        <f t="shared" si="10"/>
        <v>2.0075252751309221E-2</v>
      </c>
      <c r="AI25" s="26">
        <f t="shared" si="11"/>
        <v>4.3192859746217047E-2</v>
      </c>
      <c r="AJ25" s="26">
        <f t="shared" si="12"/>
        <v>4.3622747671896956E-3</v>
      </c>
      <c r="AK25" s="26"/>
      <c r="AL25" s="26">
        <f t="shared" si="14"/>
        <v>3.0892595384715761E-2</v>
      </c>
      <c r="AM25" s="3">
        <f t="shared" si="6"/>
        <v>191</v>
      </c>
      <c r="AN25" s="34">
        <v>515.8334054338394</v>
      </c>
      <c r="AO25" s="39"/>
    </row>
    <row r="26" spans="1:41" s="19" customFormat="1" x14ac:dyDescent="0.25">
      <c r="A26" s="19">
        <v>2003</v>
      </c>
      <c r="B26" s="20" t="s">
        <v>18</v>
      </c>
      <c r="C26" s="27">
        <v>192</v>
      </c>
      <c r="D26" s="50">
        <v>0.6738771481424034</v>
      </c>
      <c r="E26" s="25">
        <v>0.63741034688682385</v>
      </c>
      <c r="F26" s="28">
        <v>16.324375</v>
      </c>
      <c r="G26" s="29">
        <v>93.25624999999998</v>
      </c>
      <c r="H26" s="30">
        <v>0.56000000000000005</v>
      </c>
      <c r="I26" s="30">
        <v>6</v>
      </c>
      <c r="J26" s="29">
        <v>0.44700000000000001</v>
      </c>
      <c r="K26" s="29">
        <v>15.877229166666666</v>
      </c>
      <c r="L26" s="29">
        <v>13.771666666666668</v>
      </c>
      <c r="M26" s="29">
        <v>13.771666666666668</v>
      </c>
      <c r="N26" s="30">
        <v>6</v>
      </c>
      <c r="O26" s="29">
        <v>14.690312500000001</v>
      </c>
      <c r="P26" s="36">
        <v>8</v>
      </c>
      <c r="Q26" s="26">
        <v>0.34481823739733725</v>
      </c>
      <c r="R26" s="26">
        <v>0.31415548989128944</v>
      </c>
      <c r="S26" s="17"/>
      <c r="T26" s="26"/>
      <c r="U26" s="19">
        <f t="shared" si="2"/>
        <v>2003</v>
      </c>
      <c r="V26" s="19" t="str">
        <f t="shared" si="3"/>
        <v>SEMIS1</v>
      </c>
      <c r="W26" s="19">
        <f t="shared" si="4"/>
        <v>192</v>
      </c>
      <c r="X26" s="26">
        <f t="shared" si="5"/>
        <v>0.6738771481424034</v>
      </c>
      <c r="Y26" s="26">
        <f t="shared" si="5"/>
        <v>0.63741034688682385</v>
      </c>
      <c r="Z26" s="26">
        <f t="shared" si="1"/>
        <v>0.34481823739733725</v>
      </c>
      <c r="AA26" s="26">
        <f t="shared" si="1"/>
        <v>0.31415548989128944</v>
      </c>
      <c r="AB26" s="29">
        <f t="shared" si="7"/>
        <v>2.3914333178140471E-2</v>
      </c>
      <c r="AC26" s="29">
        <f t="shared" si="13"/>
        <v>0.15399896681669425</v>
      </c>
      <c r="AD26" s="29">
        <f t="shared" si="15"/>
        <v>0.12508426635399505</v>
      </c>
      <c r="AE26" s="29"/>
      <c r="AF26" s="26">
        <f t="shared" si="8"/>
        <v>8.2460982150190584E-3</v>
      </c>
      <c r="AG26" s="26">
        <f t="shared" si="9"/>
        <v>5.3101652298743543E-2</v>
      </c>
      <c r="AH26" s="26">
        <f t="shared" si="10"/>
        <v>4.3131336250323629E-2</v>
      </c>
      <c r="AI26" s="26">
        <f t="shared" si="11"/>
        <v>0.10447908676408624</v>
      </c>
      <c r="AJ26" s="26">
        <f t="shared" si="12"/>
        <v>2.4277296624691296E-2</v>
      </c>
      <c r="AK26" s="26"/>
      <c r="AL26" s="26">
        <f t="shared" si="14"/>
        <v>5.5169892009407057E-2</v>
      </c>
      <c r="AM26" s="3">
        <f t="shared" si="6"/>
        <v>192</v>
      </c>
      <c r="AN26" s="34">
        <v>1231.1466868856819</v>
      </c>
      <c r="AO26" s="39"/>
    </row>
    <row r="27" spans="1:41" s="19" customFormat="1" x14ac:dyDescent="0.25">
      <c r="A27" s="19">
        <v>2003</v>
      </c>
      <c r="B27" s="20" t="s">
        <v>18</v>
      </c>
      <c r="C27" s="27">
        <v>193</v>
      </c>
      <c r="D27" s="50">
        <v>0.619616683689032</v>
      </c>
      <c r="E27" s="25">
        <v>0.61373460424568216</v>
      </c>
      <c r="F27" s="28">
        <v>20.77354166666667</v>
      </c>
      <c r="G27" s="29">
        <v>73.039791666666659</v>
      </c>
      <c r="H27" s="30">
        <v>0</v>
      </c>
      <c r="I27" s="30">
        <v>3</v>
      </c>
      <c r="J27" s="29">
        <v>0.44700000000000001</v>
      </c>
      <c r="K27" s="29">
        <v>25.425979166666664</v>
      </c>
      <c r="L27" s="29">
        <v>18.170833333333334</v>
      </c>
      <c r="M27" s="29">
        <v>16.614999999999998</v>
      </c>
      <c r="N27" s="30">
        <v>1</v>
      </c>
      <c r="O27" s="29">
        <v>16.614999999999998</v>
      </c>
      <c r="P27" s="36">
        <v>1</v>
      </c>
      <c r="Q27" s="26">
        <v>0.16894571597708274</v>
      </c>
      <c r="R27" s="26">
        <v>0.1201717677478441</v>
      </c>
      <c r="S27" s="17"/>
      <c r="T27" s="26"/>
      <c r="U27" s="19">
        <f t="shared" si="2"/>
        <v>2003</v>
      </c>
      <c r="V27" s="19" t="str">
        <f t="shared" si="3"/>
        <v>SEMIS1</v>
      </c>
      <c r="W27" s="19">
        <f t="shared" si="4"/>
        <v>193</v>
      </c>
      <c r="X27" s="26">
        <f t="shared" si="5"/>
        <v>0.619616683689032</v>
      </c>
      <c r="Y27" s="26">
        <f t="shared" si="5"/>
        <v>0.61373460424568216</v>
      </c>
      <c r="Z27" s="26">
        <f t="shared" si="1"/>
        <v>0.16894571597708274</v>
      </c>
      <c r="AA27" s="26">
        <f t="shared" si="1"/>
        <v>0.1201717677478441</v>
      </c>
      <c r="AB27" s="29">
        <f t="shared" si="7"/>
        <v>2.2505842378709221E-3</v>
      </c>
      <c r="AC27" s="29">
        <f t="shared" si="13"/>
        <v>4.7828666356280941E-2</v>
      </c>
      <c r="AD27" s="29">
        <f t="shared" si="15"/>
        <v>0.23099845022504137</v>
      </c>
      <c r="AE27" s="29"/>
      <c r="AF27" s="26">
        <f t="shared" si="8"/>
        <v>3.8022656543384005E-4</v>
      </c>
      <c r="AG27" s="26">
        <f t="shared" si="9"/>
        <v>8.0804482817908932E-3</v>
      </c>
      <c r="AH27" s="26">
        <f t="shared" si="10"/>
        <v>3.9026198562866127E-2</v>
      </c>
      <c r="AI27" s="26">
        <f t="shared" si="11"/>
        <v>4.7486873410090863E-2</v>
      </c>
      <c r="AJ27" s="26">
        <f t="shared" si="12"/>
        <v>4.9710011399888999E-3</v>
      </c>
      <c r="AK27" s="26"/>
      <c r="AL27" s="26">
        <f t="shared" si="14"/>
        <v>6.0140893149395955E-2</v>
      </c>
      <c r="AM27" s="3">
        <f t="shared" si="6"/>
        <v>193</v>
      </c>
      <c r="AN27" s="34">
        <v>2233.9800923195212</v>
      </c>
      <c r="AO27" s="39"/>
    </row>
    <row r="28" spans="1:41" s="19" customFormat="1" x14ac:dyDescent="0.25">
      <c r="A28" s="19">
        <v>2003</v>
      </c>
      <c r="B28" s="20" t="s">
        <v>18</v>
      </c>
      <c r="C28" s="27">
        <v>194</v>
      </c>
      <c r="D28" s="50">
        <v>3.0985883343287234E-4</v>
      </c>
      <c r="E28" s="25">
        <v>4.2044872642165365E-4</v>
      </c>
      <c r="F28" s="28">
        <v>19.131458333333335</v>
      </c>
      <c r="G28" s="29">
        <v>84.58979166666667</v>
      </c>
      <c r="H28" s="30">
        <v>0.03</v>
      </c>
      <c r="I28" s="30">
        <v>3</v>
      </c>
      <c r="J28" s="29">
        <v>0.44700000000000001</v>
      </c>
      <c r="K28" s="29">
        <v>25.943312500000005</v>
      </c>
      <c r="L28" s="29">
        <v>19.550833333333333</v>
      </c>
      <c r="M28" s="29">
        <v>16.7225</v>
      </c>
      <c r="N28" s="30">
        <v>1</v>
      </c>
      <c r="O28" s="29">
        <v>17.575499999999998</v>
      </c>
      <c r="P28" s="36">
        <v>5</v>
      </c>
      <c r="Q28" s="26">
        <v>0.14409096896695892</v>
      </c>
      <c r="R28" s="26">
        <v>0.15195505759567929</v>
      </c>
      <c r="S28" s="17"/>
      <c r="T28" s="26"/>
      <c r="U28" s="19">
        <f t="shared" si="2"/>
        <v>2003</v>
      </c>
      <c r="V28" s="19" t="str">
        <f t="shared" si="3"/>
        <v>SEMIS1</v>
      </c>
      <c r="W28" s="19">
        <f t="shared" si="4"/>
        <v>194</v>
      </c>
      <c r="X28" s="26">
        <f t="shared" si="5"/>
        <v>3.0985883343287234E-4</v>
      </c>
      <c r="Y28" s="26">
        <f t="shared" si="5"/>
        <v>4.2044872642165365E-4</v>
      </c>
      <c r="Z28" s="26">
        <f t="shared" si="1"/>
        <v>0.14409096896695892</v>
      </c>
      <c r="AA28" s="26">
        <f t="shared" si="1"/>
        <v>0.15195505759567929</v>
      </c>
      <c r="AB28" s="29">
        <f t="shared" si="7"/>
        <v>3.1494355817918374E-2</v>
      </c>
      <c r="AC28" s="29">
        <f t="shared" si="13"/>
        <v>4.5011684757418442E-3</v>
      </c>
      <c r="AD28" s="29">
        <f t="shared" si="15"/>
        <v>7.1742999534421412E-2</v>
      </c>
      <c r="AE28" s="29"/>
      <c r="AF28" s="26">
        <f t="shared" si="8"/>
        <v>4.5380522467940382E-3</v>
      </c>
      <c r="AG28" s="26">
        <f t="shared" si="9"/>
        <v>6.4857772715317188E-4</v>
      </c>
      <c r="AH28" s="26">
        <f t="shared" si="10"/>
        <v>1.0337518319510864E-2</v>
      </c>
      <c r="AI28" s="26">
        <f t="shared" si="11"/>
        <v>1.5524148293458075E-2</v>
      </c>
      <c r="AJ28" s="26">
        <f t="shared" si="12"/>
        <v>6.9311999267561272E-7</v>
      </c>
      <c r="AK28" s="26"/>
      <c r="AL28" s="26">
        <f t="shared" si="14"/>
        <v>6.0141586269388633E-2</v>
      </c>
      <c r="AM28" s="3">
        <f t="shared" si="6"/>
        <v>194</v>
      </c>
      <c r="AN28" s="34">
        <v>124.26023622635785</v>
      </c>
      <c r="AO28" s="39"/>
    </row>
    <row r="29" spans="1:41" s="19" customFormat="1" x14ac:dyDescent="0.25">
      <c r="A29" s="19">
        <v>2003</v>
      </c>
      <c r="B29" s="20" t="s">
        <v>18</v>
      </c>
      <c r="C29" s="27">
        <v>195</v>
      </c>
      <c r="D29" s="50">
        <v>0.73977218217716412</v>
      </c>
      <c r="E29" s="25">
        <v>0.62300900349132782</v>
      </c>
      <c r="F29" s="28">
        <v>24.430208333333329</v>
      </c>
      <c r="G29" s="29">
        <v>63.032291666666652</v>
      </c>
      <c r="H29" s="30">
        <v>0</v>
      </c>
      <c r="I29" s="30">
        <v>3</v>
      </c>
      <c r="J29" s="29">
        <v>0.78364583333333326</v>
      </c>
      <c r="K29" s="29">
        <v>62.375354166666654</v>
      </c>
      <c r="L29" s="29">
        <v>17.577500000000001</v>
      </c>
      <c r="M29" s="29">
        <v>14.157500000000001</v>
      </c>
      <c r="N29" s="30">
        <v>1</v>
      </c>
      <c r="O29" s="29">
        <v>16.076250000000002</v>
      </c>
      <c r="P29" s="36">
        <v>2</v>
      </c>
      <c r="Q29" s="26">
        <v>0.17854030329679116</v>
      </c>
      <c r="R29" s="26">
        <v>5.0090885408614547E-2</v>
      </c>
      <c r="S29" s="17"/>
      <c r="T29" s="26"/>
      <c r="U29" s="19">
        <f t="shared" si="2"/>
        <v>2003</v>
      </c>
      <c r="V29" s="19" t="str">
        <f t="shared" si="3"/>
        <v>SEMIS1</v>
      </c>
      <c r="W29" s="19">
        <f t="shared" si="4"/>
        <v>195</v>
      </c>
      <c r="X29" s="26">
        <f t="shared" si="5"/>
        <v>0.73977218217716412</v>
      </c>
      <c r="Y29" s="26">
        <f t="shared" si="5"/>
        <v>0.62300900349132782</v>
      </c>
      <c r="Z29" s="26">
        <f t="shared" si="1"/>
        <v>0.17854030329679116</v>
      </c>
      <c r="AA29" s="26">
        <f t="shared" si="1"/>
        <v>5.0090885408614547E-2</v>
      </c>
      <c r="AB29" s="29">
        <f t="shared" si="7"/>
        <v>0</v>
      </c>
      <c r="AC29" s="29">
        <f t="shared" si="13"/>
        <v>6.2988711635836747E-2</v>
      </c>
      <c r="AD29" s="29">
        <f t="shared" si="15"/>
        <v>6.7517527136127667E-3</v>
      </c>
      <c r="AE29" s="29"/>
      <c r="AF29" s="26">
        <f t="shared" si="8"/>
        <v>0</v>
      </c>
      <c r="AG29" s="26">
        <f t="shared" si="9"/>
        <v>1.124602367973641E-2</v>
      </c>
      <c r="AH29" s="26">
        <f t="shared" si="10"/>
        <v>1.2054599772733561E-3</v>
      </c>
      <c r="AI29" s="26">
        <f t="shared" si="11"/>
        <v>1.2451483657009767E-2</v>
      </c>
      <c r="AJ29" s="26">
        <f t="shared" si="12"/>
        <v>1.644581374873087E-3</v>
      </c>
      <c r="AK29" s="26"/>
      <c r="AL29" s="26">
        <f t="shared" si="14"/>
        <v>6.1786167644261723E-2</v>
      </c>
      <c r="AM29" s="3">
        <f t="shared" si="6"/>
        <v>195</v>
      </c>
      <c r="AN29" s="34">
        <v>396.11126263820711</v>
      </c>
      <c r="AO29" s="1">
        <v>0.50480769230769229</v>
      </c>
    </row>
    <row r="30" spans="1:41" s="19" customFormat="1" x14ac:dyDescent="0.25">
      <c r="A30" s="19">
        <v>2003</v>
      </c>
      <c r="B30" s="20" t="s">
        <v>18</v>
      </c>
      <c r="C30" s="27">
        <v>196</v>
      </c>
      <c r="D30" s="50">
        <v>0.69300785765901851</v>
      </c>
      <c r="E30" s="25">
        <v>0.48230453627880154</v>
      </c>
      <c r="F30" s="28">
        <v>25.920416666666668</v>
      </c>
      <c r="G30" s="29">
        <v>58.936666666666667</v>
      </c>
      <c r="H30" s="30">
        <v>0</v>
      </c>
      <c r="I30" s="30">
        <v>2</v>
      </c>
      <c r="J30" s="29">
        <v>2.1714375000000001</v>
      </c>
      <c r="K30" s="29">
        <v>62.591708333333337</v>
      </c>
      <c r="L30" s="29">
        <v>17.348750000000003</v>
      </c>
      <c r="M30" s="29">
        <v>15.280000000000001</v>
      </c>
      <c r="N30" s="30">
        <v>1</v>
      </c>
      <c r="O30" s="29">
        <v>15.280000000000001</v>
      </c>
      <c r="P30" s="36">
        <v>1</v>
      </c>
      <c r="Q30" s="26">
        <v>0.12657916866665239</v>
      </c>
      <c r="R30" s="26">
        <v>3.0176974304668674E-2</v>
      </c>
      <c r="S30" s="17"/>
      <c r="T30" s="26"/>
      <c r="U30" s="19">
        <f t="shared" si="2"/>
        <v>2003</v>
      </c>
      <c r="V30" s="19" t="str">
        <f t="shared" si="3"/>
        <v>SEMIS1</v>
      </c>
      <c r="W30" s="19">
        <f t="shared" si="4"/>
        <v>196</v>
      </c>
      <c r="X30" s="26">
        <f t="shared" si="5"/>
        <v>0.69300785765901851</v>
      </c>
      <c r="Y30" s="26">
        <f t="shared" si="5"/>
        <v>0.48230453627880154</v>
      </c>
      <c r="Z30" s="26">
        <f t="shared" si="1"/>
        <v>0.12657916866665239</v>
      </c>
      <c r="AA30" s="26">
        <f t="shared" si="1"/>
        <v>3.0176974304668674E-2</v>
      </c>
      <c r="AB30" s="29">
        <f t="shared" si="7"/>
        <v>2.3883638502412805E-2</v>
      </c>
      <c r="AC30" s="29">
        <f t="shared" si="13"/>
        <v>0</v>
      </c>
      <c r="AD30" s="29">
        <f t="shared" si="15"/>
        <v>9.4483067453755107E-2</v>
      </c>
      <c r="AE30" s="29"/>
      <c r="AF30" s="26">
        <f t="shared" si="8"/>
        <v>3.0231711063702636E-3</v>
      </c>
      <c r="AG30" s="26">
        <f t="shared" si="9"/>
        <v>0</v>
      </c>
      <c r="AH30" s="26">
        <f t="shared" si="10"/>
        <v>1.1959588131371563E-2</v>
      </c>
      <c r="AI30" s="26">
        <f t="shared" si="11"/>
        <v>1.4982759237741826E-2</v>
      </c>
      <c r="AJ30" s="26">
        <f t="shared" si="12"/>
        <v>1.3142930116829114E-3</v>
      </c>
      <c r="AK30" s="26"/>
      <c r="AL30" s="26">
        <f t="shared" si="14"/>
        <v>6.3100460655944629E-2</v>
      </c>
      <c r="AM30" s="3">
        <f t="shared" si="6"/>
        <v>196</v>
      </c>
      <c r="AN30" s="34">
        <v>1009.222063282773</v>
      </c>
      <c r="AO30" s="39"/>
    </row>
    <row r="31" spans="1:41" s="19" customFormat="1" x14ac:dyDescent="0.25">
      <c r="A31" s="19">
        <v>2003</v>
      </c>
      <c r="B31" s="20" t="s">
        <v>18</v>
      </c>
      <c r="C31" s="27">
        <v>197</v>
      </c>
      <c r="D31" s="50">
        <v>2.2487654225647647E-3</v>
      </c>
      <c r="E31" s="25">
        <v>1.6257904363713171E-3</v>
      </c>
      <c r="F31" s="28">
        <v>22.595000000000002</v>
      </c>
      <c r="G31" s="29">
        <v>89.089583333333337</v>
      </c>
      <c r="H31" s="30">
        <v>1.0999999999999999</v>
      </c>
      <c r="I31" s="30">
        <v>9</v>
      </c>
      <c r="J31" s="29">
        <v>3.6898541666666671</v>
      </c>
      <c r="K31" s="29">
        <v>33.000270833333332</v>
      </c>
      <c r="L31" s="29">
        <v>21.940833333333337</v>
      </c>
      <c r="M31" s="29">
        <v>20.431666666666668</v>
      </c>
      <c r="N31" s="30">
        <v>6</v>
      </c>
      <c r="O31" s="29">
        <v>20.810714285714287</v>
      </c>
      <c r="P31" s="36">
        <v>7</v>
      </c>
      <c r="Q31" s="26">
        <v>0.17552604003485939</v>
      </c>
      <c r="R31" s="26">
        <v>0.14647552829820437</v>
      </c>
      <c r="S31" s="17"/>
      <c r="T31" s="26"/>
      <c r="U31" s="19">
        <f t="shared" si="2"/>
        <v>2003</v>
      </c>
      <c r="V31" s="19" t="str">
        <f t="shared" si="3"/>
        <v>SEMIS1</v>
      </c>
      <c r="W31" s="19">
        <f t="shared" si="4"/>
        <v>197</v>
      </c>
      <c r="X31" s="26">
        <f t="shared" si="5"/>
        <v>2.2487654225647647E-3</v>
      </c>
      <c r="Y31" s="26">
        <f t="shared" si="5"/>
        <v>1.6257904363713171E-3</v>
      </c>
      <c r="Z31" s="26">
        <f t="shared" si="1"/>
        <v>0.17552604003485939</v>
      </c>
      <c r="AA31" s="26">
        <f t="shared" si="1"/>
        <v>0.14647552829820437</v>
      </c>
      <c r="AB31" s="29">
        <f t="shared" si="7"/>
        <v>1.1557074566390145E-3</v>
      </c>
      <c r="AC31" s="29">
        <f t="shared" si="13"/>
        <v>4.7767277004825609E-2</v>
      </c>
      <c r="AD31" s="29">
        <f t="shared" si="15"/>
        <v>0</v>
      </c>
      <c r="AE31" s="29"/>
      <c r="AF31" s="26">
        <f t="shared" si="8"/>
        <v>2.0285675330260517E-4</v>
      </c>
      <c r="AG31" s="26">
        <f t="shared" si="9"/>
        <v>8.3844009759052388E-3</v>
      </c>
      <c r="AH31" s="26">
        <f t="shared" si="10"/>
        <v>0</v>
      </c>
      <c r="AI31" s="26">
        <f t="shared" si="11"/>
        <v>8.5872577292078443E-3</v>
      </c>
      <c r="AJ31" s="26">
        <f t="shared" si="12"/>
        <v>3.3895356609815546E-6</v>
      </c>
      <c r="AK31" s="26"/>
      <c r="AL31" s="26">
        <f t="shared" si="14"/>
        <v>6.3103850191605609E-2</v>
      </c>
      <c r="AM31" s="3">
        <f t="shared" si="6"/>
        <v>197</v>
      </c>
      <c r="AN31" s="34">
        <v>0</v>
      </c>
      <c r="AO31" s="1">
        <v>0</v>
      </c>
    </row>
    <row r="32" spans="1:41" s="19" customFormat="1" x14ac:dyDescent="0.25">
      <c r="A32" s="19">
        <v>2003</v>
      </c>
      <c r="B32" s="20" t="s">
        <v>18</v>
      </c>
      <c r="C32" s="27">
        <v>198</v>
      </c>
      <c r="D32" s="50">
        <v>1.5883823665083844E-2</v>
      </c>
      <c r="E32" s="25">
        <v>1.4216032600486973E-2</v>
      </c>
      <c r="F32" s="28">
        <v>23.561666666666667</v>
      </c>
      <c r="G32" s="29">
        <v>68.438333333333333</v>
      </c>
      <c r="H32" s="30">
        <v>0</v>
      </c>
      <c r="I32" s="30">
        <v>0</v>
      </c>
      <c r="J32" s="29">
        <v>3.2281458333333339</v>
      </c>
      <c r="K32" s="29">
        <v>60.034354166666674</v>
      </c>
      <c r="L32" s="29"/>
      <c r="M32" s="29"/>
      <c r="N32" s="30">
        <v>0</v>
      </c>
      <c r="O32" s="29"/>
      <c r="P32" s="36">
        <v>0</v>
      </c>
      <c r="Q32" s="26">
        <v>0</v>
      </c>
      <c r="R32" s="26">
        <v>4.5940467746869003E-2</v>
      </c>
      <c r="S32" s="17"/>
      <c r="T32" s="26"/>
      <c r="U32" s="19">
        <f t="shared" si="2"/>
        <v>2003</v>
      </c>
      <c r="V32" s="19" t="str">
        <f t="shared" si="3"/>
        <v>SEMIS1</v>
      </c>
      <c r="W32" s="19">
        <f t="shared" si="4"/>
        <v>198</v>
      </c>
      <c r="X32" s="26">
        <f t="shared" si="5"/>
        <v>1.5883823665083844E-2</v>
      </c>
      <c r="Y32" s="26">
        <f t="shared" si="5"/>
        <v>1.4216032600486973E-2</v>
      </c>
      <c r="Z32" s="26">
        <f t="shared" si="1"/>
        <v>0</v>
      </c>
      <c r="AA32" s="26">
        <f t="shared" si="1"/>
        <v>4.5940467746869003E-2</v>
      </c>
      <c r="AB32" s="29">
        <f t="shared" si="7"/>
        <v>4.9981186652828351E-2</v>
      </c>
      <c r="AC32" s="29">
        <f t="shared" si="13"/>
        <v>2.3114149132780291E-3</v>
      </c>
      <c r="AD32" s="29">
        <f t="shared" si="15"/>
        <v>7.16509155072384E-2</v>
      </c>
      <c r="AE32" s="29"/>
      <c r="AF32" s="26">
        <f t="shared" si="8"/>
        <v>0</v>
      </c>
      <c r="AG32" s="26">
        <f t="shared" si="9"/>
        <v>0</v>
      </c>
      <c r="AH32" s="26">
        <f t="shared" si="10"/>
        <v>0</v>
      </c>
      <c r="AI32" s="26">
        <f t="shared" si="11"/>
        <v>0</v>
      </c>
      <c r="AJ32" s="26">
        <f t="shared" si="12"/>
        <v>0</v>
      </c>
      <c r="AK32" s="26"/>
      <c r="AL32" s="26">
        <f t="shared" si="14"/>
        <v>6.3103850191605609E-2</v>
      </c>
      <c r="AM32" s="3">
        <f t="shared" si="6"/>
        <v>198</v>
      </c>
      <c r="AN32" s="34">
        <v>0</v>
      </c>
      <c r="AO32" s="39"/>
    </row>
    <row r="33" spans="1:41" s="19" customFormat="1" x14ac:dyDescent="0.25">
      <c r="A33" s="19">
        <v>2003</v>
      </c>
      <c r="B33" s="20" t="s">
        <v>18</v>
      </c>
      <c r="C33" s="27">
        <v>199</v>
      </c>
      <c r="D33" s="50">
        <v>0.73725308286941316</v>
      </c>
      <c r="E33" s="25">
        <v>0.68544039851900196</v>
      </c>
      <c r="F33" s="28">
        <v>20.928124999999998</v>
      </c>
      <c r="G33" s="29">
        <v>62.779791666666661</v>
      </c>
      <c r="H33" s="30">
        <v>0.16999999999999998</v>
      </c>
      <c r="I33" s="30">
        <v>5</v>
      </c>
      <c r="J33" s="29">
        <v>2.1530208333333336</v>
      </c>
      <c r="K33" s="29">
        <v>61.192395833333343</v>
      </c>
      <c r="L33" s="29">
        <v>18.816499999999998</v>
      </c>
      <c r="M33" s="29">
        <v>12.39</v>
      </c>
      <c r="N33" s="30">
        <v>1</v>
      </c>
      <c r="O33" s="29">
        <v>14.098750000000001</v>
      </c>
      <c r="P33" s="36">
        <v>2</v>
      </c>
      <c r="Q33" s="26">
        <v>0.22808539027648633</v>
      </c>
      <c r="R33" s="26">
        <v>0.16308679312528443</v>
      </c>
      <c r="S33" s="17"/>
      <c r="T33" s="26"/>
      <c r="U33" s="19">
        <f t="shared" si="2"/>
        <v>2003</v>
      </c>
      <c r="V33" s="19" t="str">
        <f t="shared" si="3"/>
        <v>SEMIS1</v>
      </c>
      <c r="W33" s="19">
        <f t="shared" si="4"/>
        <v>199</v>
      </c>
      <c r="X33" s="26">
        <f t="shared" si="5"/>
        <v>0.73725308286941316</v>
      </c>
      <c r="Y33" s="26">
        <f t="shared" si="5"/>
        <v>0.68544039851900196</v>
      </c>
      <c r="Z33" s="26">
        <f t="shared" si="1"/>
        <v>0.22808539027648633</v>
      </c>
      <c r="AA33" s="26">
        <f t="shared" si="1"/>
        <v>0.16308679312528443</v>
      </c>
      <c r="AB33" s="29">
        <f t="shared" si="7"/>
        <v>4.7564425109658998E-2</v>
      </c>
      <c r="AC33" s="29">
        <f t="shared" si="13"/>
        <v>9.9962373305656702E-2</v>
      </c>
      <c r="AD33" s="29">
        <f t="shared" si="15"/>
        <v>3.4671223699170436E-3</v>
      </c>
      <c r="AE33" s="29"/>
      <c r="AF33" s="26">
        <f t="shared" si="8"/>
        <v>1.0848750464413279E-2</v>
      </c>
      <c r="AG33" s="26">
        <f t="shared" si="9"/>
        <v>2.2799956928384529E-2</v>
      </c>
      <c r="AH33" s="26">
        <f t="shared" si="10"/>
        <v>7.9079995887886511E-4</v>
      </c>
      <c r="AI33" s="26">
        <f t="shared" si="11"/>
        <v>3.4439507351676675E-2</v>
      </c>
      <c r="AJ33" s="26">
        <f t="shared" si="12"/>
        <v>5.7912324297655186E-3</v>
      </c>
      <c r="AK33" s="26"/>
      <c r="AL33" s="26">
        <f t="shared" si="14"/>
        <v>6.8895082621371131E-2</v>
      </c>
      <c r="AM33" s="3">
        <f t="shared" si="6"/>
        <v>199</v>
      </c>
      <c r="AN33" s="34">
        <v>187.34572373897785</v>
      </c>
      <c r="AO33" s="1">
        <v>0.98005698005698005</v>
      </c>
    </row>
    <row r="34" spans="1:41" s="19" customFormat="1" x14ac:dyDescent="0.25">
      <c r="A34" s="19">
        <v>2003</v>
      </c>
      <c r="B34" s="20" t="s">
        <v>18</v>
      </c>
      <c r="C34" s="27">
        <v>200</v>
      </c>
      <c r="D34" s="50">
        <v>0.71810846969198994</v>
      </c>
      <c r="E34" s="25">
        <v>0.71810846969198994</v>
      </c>
      <c r="F34" s="28">
        <v>20.319583333333334</v>
      </c>
      <c r="G34" s="29">
        <v>66.444583333333327</v>
      </c>
      <c r="H34" s="30">
        <v>0.08</v>
      </c>
      <c r="I34" s="30">
        <v>4</v>
      </c>
      <c r="J34" s="29">
        <v>2.7110833333333333</v>
      </c>
      <c r="K34" s="29">
        <v>41.947583333333334</v>
      </c>
      <c r="L34" s="29">
        <v>16.126874999999998</v>
      </c>
      <c r="M34" s="29">
        <v>12.115</v>
      </c>
      <c r="N34" s="30">
        <v>1</v>
      </c>
      <c r="O34" s="29">
        <v>12.115</v>
      </c>
      <c r="P34" s="36">
        <v>1</v>
      </c>
      <c r="Q34" s="26">
        <v>0.25099947944380674</v>
      </c>
      <c r="R34" s="26">
        <v>0.1580218668954097</v>
      </c>
      <c r="S34" s="17"/>
      <c r="T34" s="26"/>
      <c r="U34" s="19">
        <f t="shared" si="2"/>
        <v>2003</v>
      </c>
      <c r="V34" s="19" t="str">
        <f t="shared" si="3"/>
        <v>SEMIS1</v>
      </c>
      <c r="W34" s="19">
        <f t="shared" si="4"/>
        <v>200</v>
      </c>
      <c r="X34" s="26">
        <f t="shared" si="5"/>
        <v>0.71810846969198994</v>
      </c>
      <c r="Y34" s="26">
        <f t="shared" si="5"/>
        <v>0.71810846969198994</v>
      </c>
      <c r="Z34" s="26">
        <f t="shared" si="1"/>
        <v>0.25099947944380674</v>
      </c>
      <c r="AA34" s="26">
        <f t="shared" si="1"/>
        <v>0.1580218668954097</v>
      </c>
      <c r="AB34" s="29">
        <f t="shared" si="7"/>
        <v>0.11379001834112129</v>
      </c>
      <c r="AC34" s="29">
        <f t="shared" si="13"/>
        <v>9.5128850219317995E-2</v>
      </c>
      <c r="AD34" s="29">
        <f t="shared" si="15"/>
        <v>0.14994355995848505</v>
      </c>
      <c r="AE34" s="29"/>
      <c r="AF34" s="26">
        <f t="shared" si="8"/>
        <v>2.8561235369522667E-2</v>
      </c>
      <c r="AG34" s="26">
        <f t="shared" si="9"/>
        <v>2.3877291885136678E-2</v>
      </c>
      <c r="AH34" s="26">
        <f t="shared" si="10"/>
        <v>3.763575549553097E-2</v>
      </c>
      <c r="AI34" s="26">
        <f t="shared" si="11"/>
        <v>9.0074282750190318E-2</v>
      </c>
      <c r="AJ34" s="26">
        <f t="shared" si="12"/>
        <v>1.623542577023895E-2</v>
      </c>
      <c r="AK34" s="26"/>
      <c r="AL34" s="26">
        <f t="shared" si="14"/>
        <v>8.5130508391610085E-2</v>
      </c>
      <c r="AM34" s="3">
        <f t="shared" si="6"/>
        <v>200</v>
      </c>
      <c r="AN34" s="34">
        <v>1181.4621236761664</v>
      </c>
      <c r="AO34" s="39"/>
    </row>
    <row r="35" spans="1:41" s="19" customFormat="1" x14ac:dyDescent="0.25">
      <c r="A35" s="19">
        <v>2003</v>
      </c>
      <c r="B35" s="20" t="s">
        <v>18</v>
      </c>
      <c r="C35" s="27">
        <v>201</v>
      </c>
      <c r="D35" s="50">
        <v>0.71640449582402121</v>
      </c>
      <c r="E35" s="25">
        <v>0.64814565838689864</v>
      </c>
      <c r="F35" s="28">
        <v>23.501249999999999</v>
      </c>
      <c r="G35" s="29">
        <v>59.365833333333335</v>
      </c>
      <c r="H35" s="30">
        <v>0</v>
      </c>
      <c r="I35" s="30">
        <v>3</v>
      </c>
      <c r="J35" s="29">
        <v>3.1565833333333333</v>
      </c>
      <c r="K35" s="29">
        <v>57.683708333333328</v>
      </c>
      <c r="L35" s="29">
        <v>16.193333333333332</v>
      </c>
      <c r="M35" s="29">
        <v>13.3675</v>
      </c>
      <c r="N35" s="30">
        <v>1</v>
      </c>
      <c r="O35" s="29">
        <v>13.3675</v>
      </c>
      <c r="P35" s="36">
        <v>1</v>
      </c>
      <c r="Q35" s="26">
        <v>0.19745859414793387</v>
      </c>
      <c r="R35" s="26">
        <v>6.6622780118401226E-2</v>
      </c>
      <c r="S35" s="17"/>
      <c r="T35" s="26"/>
      <c r="U35" s="19">
        <f t="shared" ref="U35:U66" si="16">A35</f>
        <v>2003</v>
      </c>
      <c r="V35" s="19" t="str">
        <f t="shared" ref="V35:V66" si="17">B35</f>
        <v>SEMIS1</v>
      </c>
      <c r="W35" s="19">
        <f t="shared" ref="W35:W66" si="18">C35</f>
        <v>201</v>
      </c>
      <c r="X35" s="26">
        <f t="shared" si="5"/>
        <v>0.71640449582402121</v>
      </c>
      <c r="Y35" s="26">
        <f t="shared" si="5"/>
        <v>0.64814565838689864</v>
      </c>
      <c r="Z35" s="26">
        <f t="shared" si="1"/>
        <v>0.19745859414793387</v>
      </c>
      <c r="AA35" s="26">
        <f t="shared" si="1"/>
        <v>6.6622780118401226E-2</v>
      </c>
      <c r="AB35" s="29">
        <f t="shared" si="7"/>
        <v>5.5752086272437308E-2</v>
      </c>
      <c r="AC35" s="29">
        <f t="shared" si="13"/>
        <v>0.22758003668224258</v>
      </c>
      <c r="AD35" s="29">
        <f t="shared" si="15"/>
        <v>0.14269327532897699</v>
      </c>
      <c r="AE35" s="29"/>
      <c r="AF35" s="26">
        <f t="shared" si="8"/>
        <v>1.1008728576169795E-2</v>
      </c>
      <c r="AG35" s="26">
        <f t="shared" si="9"/>
        <v>4.4937634099410845E-2</v>
      </c>
      <c r="AH35" s="26">
        <f t="shared" si="10"/>
        <v>2.8176013540823854E-2</v>
      </c>
      <c r="AI35" s="26">
        <f t="shared" si="11"/>
        <v>8.412237621640449E-2</v>
      </c>
      <c r="AJ35" s="26">
        <f t="shared" si="12"/>
        <v>1.1899970232336977E-2</v>
      </c>
      <c r="AK35" s="26"/>
      <c r="AL35" s="26">
        <f t="shared" si="14"/>
        <v>9.7030478623947064E-2</v>
      </c>
      <c r="AM35" s="3">
        <f t="shared" si="6"/>
        <v>201</v>
      </c>
      <c r="AN35" s="34">
        <v>2193.0968462518658</v>
      </c>
      <c r="AO35" s="39"/>
    </row>
    <row r="36" spans="1:41" s="19" customFormat="1" x14ac:dyDescent="0.25">
      <c r="A36" s="19">
        <v>2003</v>
      </c>
      <c r="B36" s="20" t="s">
        <v>18</v>
      </c>
      <c r="C36" s="27">
        <v>202</v>
      </c>
      <c r="D36" s="50">
        <v>0.6045749707648479</v>
      </c>
      <c r="E36" s="25">
        <v>0.6045749707648479</v>
      </c>
      <c r="F36" s="28">
        <v>21.927291666666665</v>
      </c>
      <c r="G36" s="29">
        <v>86.222916666666663</v>
      </c>
      <c r="H36" s="30">
        <v>0.47000000000000008</v>
      </c>
      <c r="I36" s="30">
        <v>8</v>
      </c>
      <c r="J36" s="29">
        <v>3.3059791666666665</v>
      </c>
      <c r="K36" s="29">
        <v>27.707916666666666</v>
      </c>
      <c r="L36" s="29">
        <v>20.46125</v>
      </c>
      <c r="M36" s="29">
        <v>17.54</v>
      </c>
      <c r="N36" s="30">
        <v>2</v>
      </c>
      <c r="O36" s="29">
        <v>19.5945</v>
      </c>
      <c r="P36" s="36">
        <v>5</v>
      </c>
      <c r="Q36" s="26">
        <v>0.22563739477515216</v>
      </c>
      <c r="R36" s="26">
        <v>0.1672655424101861</v>
      </c>
      <c r="S36" s="17"/>
      <c r="T36" s="26"/>
      <c r="U36" s="19">
        <f t="shared" si="16"/>
        <v>2003</v>
      </c>
      <c r="V36" s="19" t="str">
        <f t="shared" si="17"/>
        <v>SEMIS1</v>
      </c>
      <c r="W36" s="19">
        <f t="shared" si="18"/>
        <v>202</v>
      </c>
      <c r="X36" s="26">
        <f t="shared" si="5"/>
        <v>0.6045749707648479</v>
      </c>
      <c r="Y36" s="26">
        <f t="shared" si="5"/>
        <v>0.6045749707648479</v>
      </c>
      <c r="Z36" s="26">
        <f t="shared" si="1"/>
        <v>0.22563739477515216</v>
      </c>
      <c r="AA36" s="26">
        <f t="shared" si="1"/>
        <v>0.1672655424101861</v>
      </c>
      <c r="AB36" s="29">
        <f t="shared" si="7"/>
        <v>4.7550019759096444E-2</v>
      </c>
      <c r="AC36" s="29">
        <f t="shared" si="13"/>
        <v>0.11150417254487462</v>
      </c>
      <c r="AD36" s="29">
        <f t="shared" si="15"/>
        <v>0.34137005502336387</v>
      </c>
      <c r="AE36" s="29"/>
      <c r="AF36" s="26">
        <f t="shared" si="8"/>
        <v>1.072906257994953E-2</v>
      </c>
      <c r="AG36" s="26">
        <f t="shared" si="9"/>
        <v>2.5159510999584557E-2</v>
      </c>
      <c r="AH36" s="26">
        <f t="shared" si="10"/>
        <v>7.7025849869722163E-2</v>
      </c>
      <c r="AI36" s="26">
        <f t="shared" si="11"/>
        <v>0.11291442344925626</v>
      </c>
      <c r="AJ36" s="26">
        <f t="shared" si="12"/>
        <v>1.5403189611186007E-2</v>
      </c>
      <c r="AK36" s="26"/>
      <c r="AL36" s="26">
        <f t="shared" si="14"/>
        <v>0.11243366823513307</v>
      </c>
      <c r="AM36" s="3">
        <f t="shared" si="6"/>
        <v>202</v>
      </c>
      <c r="AN36" s="34">
        <v>2898.0411732294338</v>
      </c>
      <c r="AO36" s="1">
        <v>40.252439024390199</v>
      </c>
    </row>
    <row r="37" spans="1:41" s="19" customFormat="1" x14ac:dyDescent="0.25">
      <c r="A37" s="19">
        <v>2003</v>
      </c>
      <c r="B37" s="20" t="s">
        <v>18</v>
      </c>
      <c r="C37" s="27">
        <v>203</v>
      </c>
      <c r="D37" s="50">
        <v>0.47964201138317636</v>
      </c>
      <c r="E37" s="25">
        <v>0.47964201138317636</v>
      </c>
      <c r="F37" s="28">
        <v>21.718333333333337</v>
      </c>
      <c r="G37" s="29">
        <v>90.989583333333329</v>
      </c>
      <c r="H37" s="30">
        <v>2.1100000000000003</v>
      </c>
      <c r="I37" s="30">
        <v>12</v>
      </c>
      <c r="J37" s="29">
        <v>1.1580416666666666</v>
      </c>
      <c r="K37" s="29">
        <v>30.855062500000003</v>
      </c>
      <c r="L37" s="29">
        <v>21.718333333333337</v>
      </c>
      <c r="M37" s="29">
        <v>19.393333333333334</v>
      </c>
      <c r="N37" s="30">
        <v>6</v>
      </c>
      <c r="O37" s="29">
        <v>19.393333333333334</v>
      </c>
      <c r="P37" s="36">
        <v>6</v>
      </c>
      <c r="Q37" s="26">
        <v>0.20317832420357609</v>
      </c>
      <c r="R37" s="26">
        <v>0.20317832420357609</v>
      </c>
      <c r="S37" s="17"/>
      <c r="T37" s="26"/>
      <c r="U37" s="19">
        <f t="shared" si="16"/>
        <v>2003</v>
      </c>
      <c r="V37" s="19" t="str">
        <f t="shared" si="17"/>
        <v>SEMIS1</v>
      </c>
      <c r="W37" s="19">
        <f t="shared" si="18"/>
        <v>203</v>
      </c>
      <c r="X37" s="26">
        <f t="shared" si="5"/>
        <v>0.47964201138317636</v>
      </c>
      <c r="Y37" s="26">
        <f t="shared" si="5"/>
        <v>0.47964201138317636</v>
      </c>
      <c r="Z37" s="26">
        <f t="shared" si="1"/>
        <v>0.20317832420357609</v>
      </c>
      <c r="AA37" s="26">
        <f t="shared" si="1"/>
        <v>0.20317832420357609</v>
      </c>
      <c r="AB37" s="29">
        <f t="shared" si="7"/>
        <v>5.8918300087941085E-2</v>
      </c>
      <c r="AC37" s="29">
        <f t="shared" si="13"/>
        <v>9.5100039518192889E-2</v>
      </c>
      <c r="AD37" s="29">
        <f t="shared" si="15"/>
        <v>0.1672562588173119</v>
      </c>
      <c r="AE37" s="29"/>
      <c r="AF37" s="26">
        <f t="shared" si="8"/>
        <v>1.1970921476791279E-2</v>
      </c>
      <c r="AG37" s="26">
        <f t="shared" si="9"/>
        <v>1.9322266661000294E-2</v>
      </c>
      <c r="AH37" s="26">
        <f t="shared" si="10"/>
        <v>3.398284637906103E-2</v>
      </c>
      <c r="AI37" s="26">
        <f t="shared" si="11"/>
        <v>6.5276034516852599E-2</v>
      </c>
      <c r="AJ37" s="26">
        <f t="shared" si="12"/>
        <v>6.3613362590312873E-3</v>
      </c>
      <c r="AK37" s="26"/>
      <c r="AL37" s="26">
        <f t="shared" si="14"/>
        <v>0.11879500449416436</v>
      </c>
      <c r="AM37" s="3">
        <f t="shared" si="6"/>
        <v>203</v>
      </c>
      <c r="AN37" s="34">
        <v>378.85710599533923</v>
      </c>
      <c r="AO37" s="39"/>
    </row>
    <row r="38" spans="1:41" s="19" customFormat="1" x14ac:dyDescent="0.25">
      <c r="A38" s="19">
        <v>2003</v>
      </c>
      <c r="B38" s="20" t="s">
        <v>18</v>
      </c>
      <c r="C38" s="27">
        <v>204</v>
      </c>
      <c r="D38" s="50">
        <v>0.53595334571368791</v>
      </c>
      <c r="E38" s="25">
        <v>0.53595334571368791</v>
      </c>
      <c r="F38" s="28">
        <v>20.052708333333335</v>
      </c>
      <c r="G38" s="29">
        <v>99.289583333333326</v>
      </c>
      <c r="H38" s="30">
        <v>0.69000000000000006</v>
      </c>
      <c r="I38" s="30">
        <v>12</v>
      </c>
      <c r="J38" s="29">
        <v>1.7109583333333331</v>
      </c>
      <c r="K38" s="29">
        <v>11.270479166666668</v>
      </c>
      <c r="L38" s="29">
        <v>20.052708333333335</v>
      </c>
      <c r="M38" s="29">
        <v>20.052708333333335</v>
      </c>
      <c r="N38" s="30">
        <v>12</v>
      </c>
      <c r="O38" s="29">
        <v>20.052708333333335</v>
      </c>
      <c r="P38" s="36">
        <v>12</v>
      </c>
      <c r="Q38" s="26">
        <v>0.2646627574642057</v>
      </c>
      <c r="R38" s="26">
        <v>0.2646627574642057</v>
      </c>
      <c r="S38" s="17"/>
      <c r="T38" s="26"/>
      <c r="U38" s="19">
        <f t="shared" si="16"/>
        <v>2003</v>
      </c>
      <c r="V38" s="19" t="str">
        <f t="shared" si="17"/>
        <v>SEMIS1</v>
      </c>
      <c r="W38" s="19">
        <f t="shared" si="18"/>
        <v>204</v>
      </c>
      <c r="X38" s="26">
        <f t="shared" si="5"/>
        <v>0.53595334571368791</v>
      </c>
      <c r="Y38" s="26">
        <f t="shared" si="5"/>
        <v>0.53595334571368791</v>
      </c>
      <c r="Z38" s="26">
        <f t="shared" si="1"/>
        <v>0.2646627574642057</v>
      </c>
      <c r="AA38" s="26">
        <f t="shared" si="1"/>
        <v>0.2646627574642057</v>
      </c>
      <c r="AB38" s="29">
        <f t="shared" si="7"/>
        <v>4.1771125659995294E-2</v>
      </c>
      <c r="AC38" s="29">
        <f t="shared" si="13"/>
        <v>0.11783660017588217</v>
      </c>
      <c r="AD38" s="29">
        <f t="shared" si="15"/>
        <v>0.14265005927728933</v>
      </c>
      <c r="AE38" s="29"/>
      <c r="AF38" s="26">
        <f t="shared" si="8"/>
        <v>1.1055261299558194E-2</v>
      </c>
      <c r="AG38" s="26">
        <f t="shared" si="9"/>
        <v>3.1186959532756083E-2</v>
      </c>
      <c r="AH38" s="26">
        <f t="shared" si="10"/>
        <v>3.7754158040759794E-2</v>
      </c>
      <c r="AI38" s="26">
        <f t="shared" si="11"/>
        <v>7.9996378873074064E-2</v>
      </c>
      <c r="AJ38" s="26">
        <f t="shared" si="12"/>
        <v>1.1347237582306109E-2</v>
      </c>
      <c r="AK38" s="26"/>
      <c r="AL38" s="26">
        <f t="shared" si="14"/>
        <v>0.13014224207647046</v>
      </c>
      <c r="AM38" s="3">
        <f t="shared" si="6"/>
        <v>204</v>
      </c>
      <c r="AN38" s="34">
        <v>1892.5000000000005</v>
      </c>
      <c r="AO38" s="1">
        <v>10.6161202185792</v>
      </c>
    </row>
    <row r="39" spans="1:41" s="19" customFormat="1" x14ac:dyDescent="0.25">
      <c r="A39" s="19">
        <v>2003</v>
      </c>
      <c r="B39" s="20" t="s">
        <v>18</v>
      </c>
      <c r="C39" s="27">
        <v>205</v>
      </c>
      <c r="D39" s="50">
        <v>0.62652719212275809</v>
      </c>
      <c r="E39" s="25">
        <v>0.62652719212275809</v>
      </c>
      <c r="F39" s="28">
        <v>19.163125000000004</v>
      </c>
      <c r="G39" s="29">
        <v>98.152083333333351</v>
      </c>
      <c r="H39" s="30">
        <v>0.73</v>
      </c>
      <c r="I39" s="30">
        <v>12</v>
      </c>
      <c r="J39" s="29">
        <v>1.7797916666666664</v>
      </c>
      <c r="K39" s="29">
        <v>15.677249999999999</v>
      </c>
      <c r="L39" s="29">
        <v>19.163125000000004</v>
      </c>
      <c r="M39" s="29">
        <v>18.669166666666669</v>
      </c>
      <c r="N39" s="30">
        <v>9</v>
      </c>
      <c r="O39" s="29">
        <v>19.163125000000004</v>
      </c>
      <c r="P39" s="36">
        <v>12</v>
      </c>
      <c r="Q39" s="26">
        <v>0.2926518192386684</v>
      </c>
      <c r="R39" s="26">
        <v>0.2926518192386684</v>
      </c>
      <c r="S39" s="17"/>
      <c r="T39" s="26"/>
      <c r="U39" s="19">
        <f t="shared" si="16"/>
        <v>2003</v>
      </c>
      <c r="V39" s="19" t="str">
        <f t="shared" si="17"/>
        <v>SEMIS1</v>
      </c>
      <c r="W39" s="19">
        <f t="shared" si="18"/>
        <v>205</v>
      </c>
      <c r="X39" s="26">
        <f t="shared" si="5"/>
        <v>0.62652719212275809</v>
      </c>
      <c r="Y39" s="26">
        <f t="shared" si="5"/>
        <v>0.62652719212275809</v>
      </c>
      <c r="Z39" s="26">
        <f t="shared" si="1"/>
        <v>0.2926518192386684</v>
      </c>
      <c r="AA39" s="26">
        <f t="shared" si="1"/>
        <v>0.2926518192386684</v>
      </c>
      <c r="AB39" s="29">
        <f t="shared" si="7"/>
        <v>5.7923593211503602E-2</v>
      </c>
      <c r="AC39" s="29">
        <f t="shared" si="13"/>
        <v>8.3542251319990588E-2</v>
      </c>
      <c r="AD39" s="29">
        <f t="shared" si="15"/>
        <v>0.17675490026382323</v>
      </c>
      <c r="AE39" s="29"/>
      <c r="AF39" s="26">
        <f t="shared" si="8"/>
        <v>1.6951444930187111E-2</v>
      </c>
      <c r="AG39" s="26">
        <f t="shared" si="9"/>
        <v>2.4448791832089291E-2</v>
      </c>
      <c r="AH39" s="26">
        <f t="shared" si="10"/>
        <v>5.1727643121557261E-2</v>
      </c>
      <c r="AI39" s="26">
        <f t="shared" si="11"/>
        <v>9.312787988383367E-2</v>
      </c>
      <c r="AJ39" s="26">
        <f t="shared" si="12"/>
        <v>1.7075399329153022E-2</v>
      </c>
      <c r="AK39" s="26"/>
      <c r="AL39" s="26">
        <f t="shared" si="14"/>
        <v>0.14721764140562349</v>
      </c>
      <c r="AM39" s="3">
        <f t="shared" si="6"/>
        <v>205</v>
      </c>
      <c r="AN39" s="34">
        <v>1885</v>
      </c>
      <c r="AO39" s="39"/>
    </row>
    <row r="40" spans="1:41" s="19" customFormat="1" x14ac:dyDescent="0.25">
      <c r="A40" s="19">
        <v>2003</v>
      </c>
      <c r="B40" s="20" t="s">
        <v>18</v>
      </c>
      <c r="C40" s="27">
        <v>206</v>
      </c>
      <c r="D40" s="50">
        <v>0.65658638254127033</v>
      </c>
      <c r="E40" s="25">
        <v>0.59876292101409212</v>
      </c>
      <c r="F40" s="28">
        <v>23.809166666666666</v>
      </c>
      <c r="G40" s="29">
        <v>75.02791666666667</v>
      </c>
      <c r="H40" s="30">
        <v>0.01</v>
      </c>
      <c r="I40" s="30">
        <v>9</v>
      </c>
      <c r="J40" s="29">
        <v>2.8862291666666664</v>
      </c>
      <c r="K40" s="29">
        <v>59.758458333333344</v>
      </c>
      <c r="L40" s="29">
        <v>22.790277777777774</v>
      </c>
      <c r="M40" s="29">
        <v>17.4375</v>
      </c>
      <c r="N40" s="30">
        <v>2</v>
      </c>
      <c r="O40" s="29">
        <v>18.293333333333333</v>
      </c>
      <c r="P40" s="36">
        <v>3</v>
      </c>
      <c r="Q40" s="26">
        <v>0.13751639422694378</v>
      </c>
      <c r="R40" s="26">
        <v>8.9613118312175361E-2</v>
      </c>
      <c r="S40" s="17"/>
      <c r="T40" s="26"/>
      <c r="U40" s="19">
        <f t="shared" si="16"/>
        <v>2003</v>
      </c>
      <c r="V40" s="19" t="str">
        <f t="shared" si="17"/>
        <v>SEMIS1</v>
      </c>
      <c r="W40" s="19">
        <f t="shared" si="18"/>
        <v>206</v>
      </c>
      <c r="X40" s="26">
        <f t="shared" si="5"/>
        <v>0.65658638254127033</v>
      </c>
      <c r="Y40" s="26">
        <f t="shared" si="5"/>
        <v>0.59876292101409212</v>
      </c>
      <c r="Z40" s="26">
        <f t="shared" si="1"/>
        <v>0.13751639422694378</v>
      </c>
      <c r="AA40" s="26">
        <f t="shared" si="1"/>
        <v>8.9613118312175361E-2</v>
      </c>
      <c r="AB40" s="29">
        <f t="shared" si="7"/>
        <v>0</v>
      </c>
      <c r="AC40" s="29">
        <f t="shared" si="13"/>
        <v>0.1158471864230072</v>
      </c>
      <c r="AD40" s="29">
        <f t="shared" si="15"/>
        <v>0.12531337697998587</v>
      </c>
      <c r="AE40" s="29"/>
      <c r="AF40" s="26">
        <f t="shared" si="8"/>
        <v>0</v>
      </c>
      <c r="AG40" s="26">
        <f t="shared" si="9"/>
        <v>1.5930887358228507E-2</v>
      </c>
      <c r="AH40" s="26">
        <f t="shared" si="10"/>
        <v>1.723264375068936E-2</v>
      </c>
      <c r="AI40" s="26">
        <f t="shared" si="11"/>
        <v>3.3163531108917871E-2</v>
      </c>
      <c r="AJ40" s="26">
        <f t="shared" si="12"/>
        <v>2.9943813816753887E-3</v>
      </c>
      <c r="AK40" s="26"/>
      <c r="AL40" s="26">
        <f t="shared" si="14"/>
        <v>0.15021202278729887</v>
      </c>
      <c r="AM40" s="3">
        <f t="shared" si="6"/>
        <v>206</v>
      </c>
      <c r="AN40" s="34">
        <v>87.5</v>
      </c>
      <c r="AO40" s="1">
        <v>1.9769820971867007</v>
      </c>
    </row>
    <row r="41" spans="1:41" s="19" customFormat="1" x14ac:dyDescent="0.25">
      <c r="A41" s="19">
        <v>2003</v>
      </c>
      <c r="B41" s="20" t="s">
        <v>18</v>
      </c>
      <c r="C41" s="27">
        <v>207</v>
      </c>
      <c r="D41" s="50">
        <v>0.5255729056382622</v>
      </c>
      <c r="E41" s="25">
        <v>0.5255729056382622</v>
      </c>
      <c r="F41" s="28">
        <v>23.258124999999996</v>
      </c>
      <c r="G41" s="29">
        <v>77.985416666666666</v>
      </c>
      <c r="H41" s="30">
        <v>0</v>
      </c>
      <c r="I41" s="30">
        <v>4</v>
      </c>
      <c r="J41" s="29">
        <v>2.5925833333333337</v>
      </c>
      <c r="K41" s="29">
        <v>22.288312499999993</v>
      </c>
      <c r="L41" s="29">
        <v>20.502500000000001</v>
      </c>
      <c r="M41" s="29"/>
      <c r="N41" s="30">
        <v>0</v>
      </c>
      <c r="O41" s="29">
        <v>17.657499999999999</v>
      </c>
      <c r="P41" s="36">
        <v>1</v>
      </c>
      <c r="Q41" s="26">
        <v>0.15310373486071968</v>
      </c>
      <c r="R41" s="26">
        <v>7.9482601177000303E-2</v>
      </c>
      <c r="S41" s="17"/>
      <c r="T41" s="26"/>
      <c r="U41" s="19">
        <f t="shared" si="16"/>
        <v>2003</v>
      </c>
      <c r="V41" s="19" t="str">
        <f t="shared" si="17"/>
        <v>SEMIS1</v>
      </c>
      <c r="W41" s="19">
        <f t="shared" si="18"/>
        <v>207</v>
      </c>
      <c r="X41" s="26">
        <f t="shared" si="5"/>
        <v>0.5255729056382622</v>
      </c>
      <c r="Y41" s="26">
        <f t="shared" si="5"/>
        <v>0.5255729056382622</v>
      </c>
      <c r="Z41" s="26">
        <f t="shared" si="1"/>
        <v>0.15310373486071968</v>
      </c>
      <c r="AA41" s="26">
        <f t="shared" si="1"/>
        <v>7.9482601177000303E-2</v>
      </c>
      <c r="AB41" s="29">
        <f t="shared" si="7"/>
        <v>7.5268178791240495E-2</v>
      </c>
      <c r="AC41" s="29">
        <f t="shared" si="13"/>
        <v>0</v>
      </c>
      <c r="AD41" s="29">
        <f t="shared" si="15"/>
        <v>0.17377077963451079</v>
      </c>
      <c r="AE41" s="29"/>
      <c r="AF41" s="26">
        <f t="shared" si="8"/>
        <v>1.1523839289103329E-2</v>
      </c>
      <c r="AG41" s="26">
        <f t="shared" si="9"/>
        <v>0</v>
      </c>
      <c r="AH41" s="26">
        <f t="shared" si="10"/>
        <v>2.6604955371702689E-2</v>
      </c>
      <c r="AI41" s="26">
        <f t="shared" si="11"/>
        <v>3.8128794660806015E-2</v>
      </c>
      <c r="AJ41" s="26">
        <f t="shared" si="12"/>
        <v>3.0681163846868211E-3</v>
      </c>
      <c r="AK41" s="26"/>
      <c r="AL41" s="26">
        <f t="shared" si="14"/>
        <v>0.15328013917198569</v>
      </c>
      <c r="AM41" s="3">
        <f t="shared" si="6"/>
        <v>207</v>
      </c>
      <c r="AN41" s="34">
        <v>117.50000000000001</v>
      </c>
      <c r="AO41" s="39"/>
    </row>
    <row r="42" spans="1:41" s="19" customFormat="1" x14ac:dyDescent="0.25">
      <c r="A42" s="19">
        <v>2003</v>
      </c>
      <c r="B42" s="20" t="s">
        <v>18</v>
      </c>
      <c r="C42" s="27">
        <v>208</v>
      </c>
      <c r="D42" s="50">
        <v>0.52845013814704456</v>
      </c>
      <c r="E42" s="25">
        <v>0.52845013814704456</v>
      </c>
      <c r="F42" s="28">
        <v>22.840625000000003</v>
      </c>
      <c r="G42" s="29">
        <v>88.804166666666674</v>
      </c>
      <c r="H42" s="30">
        <v>0.23000000000000004</v>
      </c>
      <c r="I42" s="30">
        <v>12</v>
      </c>
      <c r="J42" s="29">
        <v>3.9875416666666665</v>
      </c>
      <c r="K42" s="29">
        <v>18.676937500000001</v>
      </c>
      <c r="L42" s="29">
        <v>22.840625000000003</v>
      </c>
      <c r="M42" s="29"/>
      <c r="N42" s="30">
        <v>0</v>
      </c>
      <c r="O42" s="29">
        <v>22.01166666666667</v>
      </c>
      <c r="P42" s="36">
        <v>6</v>
      </c>
      <c r="Q42" s="26">
        <v>0.15279333446057808</v>
      </c>
      <c r="R42" s="26">
        <v>0.15279333446057808</v>
      </c>
      <c r="S42" s="17"/>
      <c r="T42" s="26"/>
      <c r="U42" s="19">
        <f t="shared" si="16"/>
        <v>2003</v>
      </c>
      <c r="V42" s="19" t="str">
        <f t="shared" si="17"/>
        <v>SEMIS1</v>
      </c>
      <c r="W42" s="19">
        <f t="shared" si="18"/>
        <v>208</v>
      </c>
      <c r="X42" s="26">
        <f t="shared" si="5"/>
        <v>0.52845013814704456</v>
      </c>
      <c r="Y42" s="26">
        <f t="shared" si="5"/>
        <v>0.52845013814704456</v>
      </c>
      <c r="Z42" s="26">
        <f t="shared" si="1"/>
        <v>0.15279333446057808</v>
      </c>
      <c r="AA42" s="26">
        <f t="shared" si="1"/>
        <v>0.15279333446057808</v>
      </c>
      <c r="AB42" s="29">
        <f t="shared" si="7"/>
        <v>8.2829828216456222E-2</v>
      </c>
      <c r="AC42" s="29">
        <f t="shared" si="13"/>
        <v>0.15053635758248099</v>
      </c>
      <c r="AD42" s="29">
        <f t="shared" si="15"/>
        <v>0</v>
      </c>
      <c r="AE42" s="29"/>
      <c r="AF42" s="26">
        <f t="shared" si="8"/>
        <v>1.2655845645989223E-2</v>
      </c>
      <c r="AG42" s="26">
        <f t="shared" si="9"/>
        <v>2.3000952032577196E-2</v>
      </c>
      <c r="AH42" s="26">
        <f t="shared" si="10"/>
        <v>0</v>
      </c>
      <c r="AI42" s="26">
        <f t="shared" si="11"/>
        <v>3.5656797678566415E-2</v>
      </c>
      <c r="AJ42" s="26">
        <f t="shared" si="12"/>
        <v>2.8790603022229122E-3</v>
      </c>
      <c r="AK42" s="26"/>
      <c r="AL42" s="26">
        <f t="shared" si="14"/>
        <v>0.15615919947420859</v>
      </c>
      <c r="AM42" s="3">
        <f t="shared" si="6"/>
        <v>208</v>
      </c>
      <c r="AN42" s="34">
        <v>54.166666666666671</v>
      </c>
      <c r="AO42" s="39"/>
    </row>
    <row r="43" spans="1:41" s="19" customFormat="1" x14ac:dyDescent="0.25">
      <c r="A43" s="19">
        <v>2003</v>
      </c>
      <c r="B43" s="20" t="s">
        <v>18</v>
      </c>
      <c r="C43" s="27">
        <v>209</v>
      </c>
      <c r="D43" s="50">
        <v>0.6981127769983908</v>
      </c>
      <c r="E43" s="25">
        <v>0.63140758527356367</v>
      </c>
      <c r="F43" s="28">
        <v>18.531458333333337</v>
      </c>
      <c r="G43" s="29">
        <v>77.024166666666659</v>
      </c>
      <c r="H43" s="30">
        <v>0</v>
      </c>
      <c r="I43" s="30">
        <v>6</v>
      </c>
      <c r="J43" s="29">
        <v>3.0892499999999998</v>
      </c>
      <c r="K43" s="29">
        <v>41.513958333333328</v>
      </c>
      <c r="L43" s="29">
        <v>16.387083333333333</v>
      </c>
      <c r="M43" s="29"/>
      <c r="N43" s="30">
        <v>0</v>
      </c>
      <c r="O43" s="29">
        <v>13.25</v>
      </c>
      <c r="P43" s="36">
        <v>1</v>
      </c>
      <c r="Q43" s="26">
        <v>0.31294308808443549</v>
      </c>
      <c r="R43" s="26">
        <v>0.26035540223558112</v>
      </c>
      <c r="S43" s="17"/>
      <c r="T43" s="26"/>
      <c r="U43" s="19">
        <f t="shared" si="16"/>
        <v>2003</v>
      </c>
      <c r="V43" s="19" t="str">
        <f t="shared" si="17"/>
        <v>SEMIS1</v>
      </c>
      <c r="W43" s="19">
        <f t="shared" si="18"/>
        <v>209</v>
      </c>
      <c r="X43" s="26">
        <f t="shared" si="5"/>
        <v>0.6981127769983908</v>
      </c>
      <c r="Y43" s="26">
        <f t="shared" si="5"/>
        <v>0.63140758527356367</v>
      </c>
      <c r="Z43" s="26">
        <f t="shared" si="1"/>
        <v>0.31294308808443549</v>
      </c>
      <c r="AA43" s="26">
        <f t="shared" si="1"/>
        <v>0.26035540223558112</v>
      </c>
      <c r="AB43" s="29">
        <f t="shared" si="7"/>
        <v>6.5161336068818188E-2</v>
      </c>
      <c r="AC43" s="29">
        <f t="shared" si="13"/>
        <v>0.16565965643291244</v>
      </c>
      <c r="AD43" s="29">
        <f t="shared" si="15"/>
        <v>0.22580453637372147</v>
      </c>
      <c r="AE43" s="29"/>
      <c r="AF43" s="26">
        <f t="shared" si="8"/>
        <v>2.0391789733083674E-2</v>
      </c>
      <c r="AG43" s="26">
        <f t="shared" si="9"/>
        <v>5.1842044455122242E-2</v>
      </c>
      <c r="AH43" s="26">
        <f t="shared" si="10"/>
        <v>7.066396891626664E-2</v>
      </c>
      <c r="AI43" s="26">
        <f t="shared" si="11"/>
        <v>0.14289780310447256</v>
      </c>
      <c r="AJ43" s="26">
        <f t="shared" si="12"/>
        <v>3.121882135026214E-2</v>
      </c>
      <c r="AK43" s="26"/>
      <c r="AL43" s="26">
        <f t="shared" si="14"/>
        <v>0.18737802082447072</v>
      </c>
      <c r="AM43" s="3">
        <f t="shared" si="6"/>
        <v>209</v>
      </c>
      <c r="AN43" s="34">
        <v>44.166666666666671</v>
      </c>
      <c r="AO43" s="40">
        <v>45.451505392085103</v>
      </c>
    </row>
    <row r="44" spans="1:41" s="19" customFormat="1" x14ac:dyDescent="0.25">
      <c r="A44" s="19">
        <v>2003</v>
      </c>
      <c r="B44" s="20" t="s">
        <v>18</v>
      </c>
      <c r="C44" s="27">
        <v>210</v>
      </c>
      <c r="D44" s="50">
        <v>0.7328325007650901</v>
      </c>
      <c r="E44" s="25">
        <v>0.68826465290204786</v>
      </c>
      <c r="F44" s="28">
        <v>21.836458333333329</v>
      </c>
      <c r="G44" s="29">
        <v>70.98041666666667</v>
      </c>
      <c r="H44" s="30">
        <v>0</v>
      </c>
      <c r="I44" s="30">
        <v>4</v>
      </c>
      <c r="J44" s="29">
        <v>1.1917291666666665</v>
      </c>
      <c r="K44" s="29">
        <v>58.534145833333348</v>
      </c>
      <c r="L44" s="29">
        <v>16.386875</v>
      </c>
      <c r="M44" s="29">
        <v>13.436250000000001</v>
      </c>
      <c r="N44" s="30">
        <v>2</v>
      </c>
      <c r="O44" s="29">
        <v>13.436250000000001</v>
      </c>
      <c r="P44" s="36">
        <v>2</v>
      </c>
      <c r="Q44" s="26">
        <v>0.24690230259222018</v>
      </c>
      <c r="R44" s="26">
        <v>0.11683774037793976</v>
      </c>
      <c r="S44" s="17"/>
      <c r="T44" s="26"/>
      <c r="U44" s="19">
        <f t="shared" si="16"/>
        <v>2003</v>
      </c>
      <c r="V44" s="19" t="str">
        <f t="shared" si="17"/>
        <v>SEMIS1</v>
      </c>
      <c r="W44" s="19">
        <f t="shared" si="18"/>
        <v>210</v>
      </c>
      <c r="X44" s="26">
        <f t="shared" si="5"/>
        <v>0.7328325007650901</v>
      </c>
      <c r="Y44" s="26">
        <f t="shared" si="5"/>
        <v>0.68826465290204786</v>
      </c>
      <c r="Z44" s="26">
        <f t="shared" si="1"/>
        <v>0.24690230259222018</v>
      </c>
      <c r="AA44" s="26">
        <f t="shared" si="1"/>
        <v>0.11683774037793976</v>
      </c>
      <c r="AB44" s="29">
        <f t="shared" si="7"/>
        <v>7.4460340275800216E-2</v>
      </c>
      <c r="AC44" s="29">
        <f t="shared" si="13"/>
        <v>0.13032267213763638</v>
      </c>
      <c r="AD44" s="29">
        <f t="shared" si="15"/>
        <v>0.24848948464936868</v>
      </c>
      <c r="AE44" s="29"/>
      <c r="AF44" s="26">
        <f t="shared" si="8"/>
        <v>1.8384429465895306E-2</v>
      </c>
      <c r="AG44" s="26">
        <f t="shared" si="9"/>
        <v>3.2176967830753397E-2</v>
      </c>
      <c r="AH44" s="26">
        <f t="shared" si="10"/>
        <v>6.1352625929883275E-2</v>
      </c>
      <c r="AI44" s="26">
        <f t="shared" si="11"/>
        <v>0.11191402322653198</v>
      </c>
      <c r="AJ44" s="26">
        <f t="shared" si="12"/>
        <v>2.0249503099394956E-2</v>
      </c>
      <c r="AK44" s="26"/>
      <c r="AL44" s="26">
        <f t="shared" si="14"/>
        <v>0.20762752392386569</v>
      </c>
      <c r="AM44" s="3">
        <f t="shared" si="6"/>
        <v>210</v>
      </c>
      <c r="AN44" s="34">
        <v>389.58333333333331</v>
      </c>
      <c r="AO44" s="39"/>
    </row>
    <row r="45" spans="1:41" s="19" customFormat="1" x14ac:dyDescent="0.25">
      <c r="A45" s="19">
        <v>2003</v>
      </c>
      <c r="B45" s="20" t="s">
        <v>18</v>
      </c>
      <c r="C45" s="27">
        <v>211</v>
      </c>
      <c r="D45" s="50">
        <v>0.58568969988267117</v>
      </c>
      <c r="E45" s="25">
        <v>0.58568969988267117</v>
      </c>
      <c r="F45" s="28">
        <v>22.896666666666665</v>
      </c>
      <c r="G45" s="29">
        <v>77.528958333333335</v>
      </c>
      <c r="H45" s="30">
        <v>0</v>
      </c>
      <c r="I45" s="30">
        <v>12</v>
      </c>
      <c r="J45" s="29">
        <v>1.5587083333333334</v>
      </c>
      <c r="K45" s="29">
        <v>53.658020833333332</v>
      </c>
      <c r="L45" s="29">
        <v>22.896666666666665</v>
      </c>
      <c r="M45" s="29">
        <v>16.625</v>
      </c>
      <c r="N45" s="30">
        <v>3</v>
      </c>
      <c r="O45" s="29">
        <v>16.625</v>
      </c>
      <c r="P45" s="36">
        <v>3</v>
      </c>
      <c r="Q45" s="26">
        <v>0.15003368428924788</v>
      </c>
      <c r="R45" s="26">
        <v>0.15003368428924788</v>
      </c>
      <c r="S45" s="17"/>
      <c r="T45" s="26"/>
      <c r="U45" s="19">
        <f t="shared" si="16"/>
        <v>2003</v>
      </c>
      <c r="V45" s="19" t="str">
        <f t="shared" si="17"/>
        <v>SEMIS1</v>
      </c>
      <c r="W45" s="19">
        <f t="shared" si="18"/>
        <v>211</v>
      </c>
      <c r="X45" s="26">
        <f t="shared" si="5"/>
        <v>0.58568969988267117</v>
      </c>
      <c r="Y45" s="26">
        <f t="shared" si="5"/>
        <v>0.58568969988267117</v>
      </c>
      <c r="Z45" s="26">
        <f t="shared" si="1"/>
        <v>0.15003368428924788</v>
      </c>
      <c r="AA45" s="26">
        <f t="shared" si="1"/>
        <v>0.15003368428924788</v>
      </c>
      <c r="AB45" s="29">
        <f t="shared" si="7"/>
        <v>6.7048846987180111E-2</v>
      </c>
      <c r="AC45" s="29">
        <f t="shared" si="13"/>
        <v>0.14892068055160043</v>
      </c>
      <c r="AD45" s="29">
        <f t="shared" si="15"/>
        <v>0.19548400820645453</v>
      </c>
      <c r="AE45" s="29"/>
      <c r="AF45" s="26">
        <f t="shared" si="8"/>
        <v>1.005958554083267E-2</v>
      </c>
      <c r="AG45" s="26">
        <f t="shared" si="9"/>
        <v>2.2343118370018754E-2</v>
      </c>
      <c r="AH45" s="26">
        <f t="shared" si="10"/>
        <v>2.9329185970843941E-2</v>
      </c>
      <c r="AI45" s="26">
        <f t="shared" si="11"/>
        <v>6.1731889881695368E-2</v>
      </c>
      <c r="AJ45" s="26">
        <f t="shared" si="12"/>
        <v>5.4245776888366508E-3</v>
      </c>
      <c r="AK45" s="26"/>
      <c r="AL45" s="26">
        <f t="shared" si="14"/>
        <v>0.21305210161270233</v>
      </c>
      <c r="AM45" s="3">
        <f t="shared" si="6"/>
        <v>211</v>
      </c>
      <c r="AN45" s="34">
        <v>2437.5</v>
      </c>
      <c r="AO45" s="1">
        <v>34.894642857142856</v>
      </c>
    </row>
    <row r="46" spans="1:41" s="19" customFormat="1" x14ac:dyDescent="0.25">
      <c r="A46" s="19">
        <v>2003</v>
      </c>
      <c r="B46" s="20" t="s">
        <v>18</v>
      </c>
      <c r="C46" s="27">
        <v>212</v>
      </c>
      <c r="D46" s="50">
        <v>0.69744536234138954</v>
      </c>
      <c r="E46" s="25">
        <v>0.57226461206383827</v>
      </c>
      <c r="F46" s="28">
        <v>25.094999999999999</v>
      </c>
      <c r="G46" s="29">
        <v>74.555208333333326</v>
      </c>
      <c r="H46" s="30">
        <v>0</v>
      </c>
      <c r="I46" s="30">
        <v>8</v>
      </c>
      <c r="J46" s="29">
        <v>2.1374999999999997</v>
      </c>
      <c r="K46" s="29">
        <v>48.96672916666666</v>
      </c>
      <c r="L46" s="29">
        <v>23.221250000000001</v>
      </c>
      <c r="M46" s="29">
        <v>17.625</v>
      </c>
      <c r="N46" s="30">
        <v>2</v>
      </c>
      <c r="O46" s="29">
        <v>18.815833333333334</v>
      </c>
      <c r="P46" s="36">
        <v>3</v>
      </c>
      <c r="Q46" s="26">
        <v>0.11096353593569407</v>
      </c>
      <c r="R46" s="26">
        <v>3.4988172032727562E-2</v>
      </c>
      <c r="S46" s="17"/>
      <c r="T46" s="26"/>
      <c r="U46" s="19">
        <f t="shared" si="16"/>
        <v>2003</v>
      </c>
      <c r="V46" s="19" t="str">
        <f t="shared" si="17"/>
        <v>SEMIS1</v>
      </c>
      <c r="W46" s="19">
        <f t="shared" si="18"/>
        <v>212</v>
      </c>
      <c r="X46" s="26">
        <f t="shared" si="5"/>
        <v>0.69744536234138954</v>
      </c>
      <c r="Y46" s="26">
        <f t="shared" si="5"/>
        <v>0.57226461206383827</v>
      </c>
      <c r="Z46" s="26">
        <f t="shared" si="1"/>
        <v>0.11096353593569407</v>
      </c>
      <c r="AA46" s="26">
        <f t="shared" si="1"/>
        <v>3.4988172032727562E-2</v>
      </c>
      <c r="AB46" s="29">
        <f t="shared" si="7"/>
        <v>8.7338709963187891E-2</v>
      </c>
      <c r="AC46" s="29">
        <f t="shared" si="13"/>
        <v>0.13409769397436022</v>
      </c>
      <c r="AD46" s="29">
        <f t="shared" si="15"/>
        <v>0.22338102082740063</v>
      </c>
      <c r="AE46" s="29"/>
      <c r="AF46" s="26">
        <f t="shared" si="8"/>
        <v>9.6914120815773611E-3</v>
      </c>
      <c r="AG46" s="26">
        <f t="shared" si="9"/>
        <v>1.4879954284217626E-2</v>
      </c>
      <c r="AH46" s="26">
        <f t="shared" si="10"/>
        <v>2.4787147931933293E-2</v>
      </c>
      <c r="AI46" s="26">
        <f t="shared" si="11"/>
        <v>4.9358514297728279E-2</v>
      </c>
      <c r="AJ46" s="26">
        <f t="shared" si="12"/>
        <v>3.8199049541203407E-3</v>
      </c>
      <c r="AK46" s="26"/>
      <c r="AL46" s="26">
        <f t="shared" si="14"/>
        <v>0.21687200656682268</v>
      </c>
      <c r="AM46" s="3">
        <f t="shared" si="6"/>
        <v>212</v>
      </c>
      <c r="AN46" s="34">
        <v>382.08333333333002</v>
      </c>
      <c r="AO46" s="39"/>
    </row>
    <row r="47" spans="1:41" s="19" customFormat="1" x14ac:dyDescent="0.25">
      <c r="A47" s="19">
        <v>2003</v>
      </c>
      <c r="B47" s="20" t="s">
        <v>18</v>
      </c>
      <c r="C47" s="27">
        <v>213</v>
      </c>
      <c r="D47" s="50">
        <v>0.58098619786683137</v>
      </c>
      <c r="E47" s="25">
        <v>0.56362879192709092</v>
      </c>
      <c r="F47" s="28">
        <v>20.247916666666669</v>
      </c>
      <c r="G47" s="29">
        <v>79.256249999999994</v>
      </c>
      <c r="H47" s="30">
        <v>0.1</v>
      </c>
      <c r="I47" s="30">
        <v>2</v>
      </c>
      <c r="J47" s="29">
        <v>2.6130625000000003</v>
      </c>
      <c r="K47" s="29">
        <v>28.157458333333334</v>
      </c>
      <c r="L47" s="29">
        <v>18.27</v>
      </c>
      <c r="M47" s="29">
        <v>17.802499999999998</v>
      </c>
      <c r="N47" s="30">
        <v>1</v>
      </c>
      <c r="O47" s="29">
        <v>17.802499999999998</v>
      </c>
      <c r="P47" s="36">
        <v>1</v>
      </c>
      <c r="Q47" s="26">
        <v>0.11863134501907245</v>
      </c>
      <c r="R47" s="26">
        <v>9.8443348377940706E-2</v>
      </c>
      <c r="S47" s="17"/>
      <c r="T47" s="26"/>
      <c r="U47" s="19">
        <f t="shared" si="16"/>
        <v>2003</v>
      </c>
      <c r="V47" s="19" t="str">
        <f t="shared" si="17"/>
        <v>SEMIS1</v>
      </c>
      <c r="W47" s="19">
        <f t="shared" si="18"/>
        <v>213</v>
      </c>
      <c r="X47" s="26">
        <f t="shared" si="5"/>
        <v>0.58098619786683137</v>
      </c>
      <c r="Y47" s="26">
        <f t="shared" si="5"/>
        <v>0.56362879192709092</v>
      </c>
      <c r="Z47" s="26">
        <f t="shared" si="1"/>
        <v>0.11863134501907245</v>
      </c>
      <c r="AA47" s="26">
        <f t="shared" si="1"/>
        <v>9.8443348377940706E-2</v>
      </c>
      <c r="AB47" s="29">
        <f t="shared" si="7"/>
        <v>9.6575100348760573E-2</v>
      </c>
      <c r="AC47" s="29">
        <f t="shared" si="13"/>
        <v>0.17467741992637578</v>
      </c>
      <c r="AD47" s="29">
        <f t="shared" si="15"/>
        <v>0.20114654096154033</v>
      </c>
      <c r="AE47" s="29"/>
      <c r="AF47" s="26">
        <f t="shared" si="8"/>
        <v>1.145683404972536E-2</v>
      </c>
      <c r="AG47" s="26">
        <f t="shared" si="9"/>
        <v>2.0722217270327286E-2</v>
      </c>
      <c r="AH47" s="26">
        <f t="shared" si="10"/>
        <v>2.3862284700201481E-2</v>
      </c>
      <c r="AI47" s="26">
        <f t="shared" si="11"/>
        <v>5.6041336020254129E-2</v>
      </c>
      <c r="AJ47" s="26">
        <f t="shared" si="12"/>
        <v>3.8625467587858953E-3</v>
      </c>
      <c r="AK47" s="26"/>
      <c r="AL47" s="26">
        <f t="shared" si="14"/>
        <v>0.22073455332560857</v>
      </c>
      <c r="AM47" s="3">
        <f t="shared" si="6"/>
        <v>213</v>
      </c>
      <c r="AN47" s="34">
        <v>1545</v>
      </c>
      <c r="AO47" s="1">
        <v>10.431558935361217</v>
      </c>
    </row>
    <row r="48" spans="1:41" s="19" customFormat="1" x14ac:dyDescent="0.25">
      <c r="A48" s="19">
        <v>2003</v>
      </c>
      <c r="B48" s="20" t="s">
        <v>18</v>
      </c>
      <c r="C48" s="27">
        <v>214</v>
      </c>
      <c r="D48" s="50">
        <v>0.58365263545468238</v>
      </c>
      <c r="E48" s="25">
        <v>0.54778824042211804</v>
      </c>
      <c r="F48" s="28">
        <v>21.447916666666668</v>
      </c>
      <c r="G48" s="29">
        <v>88.108333333333348</v>
      </c>
      <c r="H48" s="30">
        <v>0</v>
      </c>
      <c r="I48" s="30">
        <v>1</v>
      </c>
      <c r="J48" s="29">
        <v>1.5790625</v>
      </c>
      <c r="K48" s="29">
        <v>24.663812500000002</v>
      </c>
      <c r="L48" s="29">
        <v>17.615000000000002</v>
      </c>
      <c r="M48" s="29">
        <v>18.184166666666666</v>
      </c>
      <c r="N48" s="30">
        <v>3</v>
      </c>
      <c r="O48" s="29">
        <v>18.651250000000001</v>
      </c>
      <c r="P48" s="36">
        <v>4</v>
      </c>
      <c r="Q48" s="26">
        <v>7.1206931890365185E-2</v>
      </c>
      <c r="R48" s="26">
        <v>6.2713146243596751E-2</v>
      </c>
      <c r="S48" s="17"/>
      <c r="T48" s="26"/>
      <c r="U48" s="19">
        <f t="shared" si="16"/>
        <v>2003</v>
      </c>
      <c r="V48" s="19" t="str">
        <f t="shared" si="17"/>
        <v>SEMIS1</v>
      </c>
      <c r="W48" s="19">
        <f t="shared" si="18"/>
        <v>214</v>
      </c>
      <c r="X48" s="26">
        <f t="shared" si="5"/>
        <v>0.58365263545468238</v>
      </c>
      <c r="Y48" s="26">
        <f t="shared" si="5"/>
        <v>0.54778824042211804</v>
      </c>
      <c r="Z48" s="26">
        <f t="shared" si="1"/>
        <v>7.1206931890365185E-2</v>
      </c>
      <c r="AA48" s="26">
        <f t="shared" si="1"/>
        <v>6.2713146243596751E-2</v>
      </c>
      <c r="AB48" s="29">
        <f t="shared" si="7"/>
        <v>4.5380410094891452E-2</v>
      </c>
      <c r="AC48" s="29">
        <f t="shared" si="13"/>
        <v>0.19315020069752115</v>
      </c>
      <c r="AD48" s="29">
        <f t="shared" si="15"/>
        <v>0.26201612988956363</v>
      </c>
      <c r="AE48" s="29"/>
      <c r="AF48" s="26">
        <f t="shared" si="8"/>
        <v>3.2313997707837765E-3</v>
      </c>
      <c r="AG48" s="26">
        <f t="shared" si="9"/>
        <v>1.3753633185678755E-2</v>
      </c>
      <c r="AH48" s="26">
        <f t="shared" si="10"/>
        <v>1.8657364715223234E-2</v>
      </c>
      <c r="AI48" s="26">
        <f t="shared" si="11"/>
        <v>3.5642397671685769E-2</v>
      </c>
      <c r="AJ48" s="26">
        <f t="shared" si="12"/>
        <v>1.4813020912378715E-3</v>
      </c>
      <c r="AK48" s="26"/>
      <c r="AL48" s="26">
        <f t="shared" si="14"/>
        <v>0.22221585541684644</v>
      </c>
      <c r="AM48" s="3">
        <f t="shared" si="6"/>
        <v>214</v>
      </c>
      <c r="AN48" s="34">
        <v>2425.8333333333298</v>
      </c>
      <c r="AO48" s="39"/>
    </row>
    <row r="49" spans="1:41" s="19" customFormat="1" x14ac:dyDescent="0.25">
      <c r="A49" s="19">
        <v>2003</v>
      </c>
      <c r="B49" s="20" t="s">
        <v>18</v>
      </c>
      <c r="C49" s="27">
        <v>215</v>
      </c>
      <c r="D49" s="50">
        <v>0.51479176762850476</v>
      </c>
      <c r="E49" s="25">
        <v>0.41651528303042529</v>
      </c>
      <c r="F49" s="28">
        <v>25.640833333333333</v>
      </c>
      <c r="G49" s="29">
        <v>85.6875</v>
      </c>
      <c r="H49" s="30">
        <v>0</v>
      </c>
      <c r="I49" s="30">
        <v>7</v>
      </c>
      <c r="J49" s="29">
        <v>1.4433333333333334</v>
      </c>
      <c r="K49" s="29">
        <v>28.909520833333332</v>
      </c>
      <c r="L49" s="29">
        <v>22.903928571428569</v>
      </c>
      <c r="M49" s="29">
        <v>20.366250000000001</v>
      </c>
      <c r="N49" s="30">
        <v>4</v>
      </c>
      <c r="O49" s="29">
        <v>20.366250000000001</v>
      </c>
      <c r="P49" s="36">
        <v>4</v>
      </c>
      <c r="Q49" s="26">
        <v>0.11693078457329448</v>
      </c>
      <c r="R49" s="26">
        <v>2.1545755536863349E-2</v>
      </c>
      <c r="S49" s="17"/>
      <c r="T49" s="26"/>
      <c r="U49" s="19">
        <f t="shared" si="16"/>
        <v>2003</v>
      </c>
      <c r="V49" s="19" t="str">
        <f t="shared" si="17"/>
        <v>SEMIS1</v>
      </c>
      <c r="W49" s="19">
        <f t="shared" si="18"/>
        <v>215</v>
      </c>
      <c r="X49" s="26">
        <f t="shared" si="5"/>
        <v>0.51479176762850476</v>
      </c>
      <c r="Y49" s="26">
        <f t="shared" si="5"/>
        <v>0.41651528303042529</v>
      </c>
      <c r="Z49" s="26">
        <f t="shared" si="1"/>
        <v>0.11693078457329448</v>
      </c>
      <c r="AA49" s="26">
        <f t="shared" si="1"/>
        <v>2.1545755536863349E-2</v>
      </c>
      <c r="AB49" s="29">
        <f t="shared" si="7"/>
        <v>5.0524232504037495E-2</v>
      </c>
      <c r="AC49" s="29">
        <f t="shared" si="13"/>
        <v>9.0760820189782904E-2</v>
      </c>
      <c r="AD49" s="29">
        <f t="shared" si="15"/>
        <v>0.28972530104628169</v>
      </c>
      <c r="AE49" s="29"/>
      <c r="AF49" s="26">
        <f t="shared" si="8"/>
        <v>5.907838146660651E-3</v>
      </c>
      <c r="AG49" s="26">
        <f t="shared" si="9"/>
        <v>1.0612733913307021E-2</v>
      </c>
      <c r="AH49" s="26">
        <f t="shared" si="10"/>
        <v>3.3877806762075656E-2</v>
      </c>
      <c r="AI49" s="26">
        <f t="shared" si="11"/>
        <v>5.039837882204333E-2</v>
      </c>
      <c r="AJ49" s="26">
        <f t="shared" si="12"/>
        <v>3.0337306793303148E-3</v>
      </c>
      <c r="AK49" s="26"/>
      <c r="AL49" s="26">
        <f t="shared" si="14"/>
        <v>0.22524958609617676</v>
      </c>
      <c r="AM49" s="3">
        <f t="shared" si="6"/>
        <v>215</v>
      </c>
      <c r="AN49" s="34">
        <v>526.66666666666663</v>
      </c>
      <c r="AO49" s="39"/>
    </row>
    <row r="50" spans="1:41" s="19" customFormat="1" x14ac:dyDescent="0.25">
      <c r="A50" s="19">
        <v>2003</v>
      </c>
      <c r="B50" s="20" t="s">
        <v>18</v>
      </c>
      <c r="C50" s="27">
        <v>216</v>
      </c>
      <c r="D50" s="50">
        <v>0.35557226965475847</v>
      </c>
      <c r="E50" s="25">
        <v>0.35557226965475847</v>
      </c>
      <c r="F50" s="28">
        <v>25.002916666666668</v>
      </c>
      <c r="G50" s="29">
        <v>91.197916666666671</v>
      </c>
      <c r="H50" s="30">
        <v>17.899999999999999</v>
      </c>
      <c r="I50" s="30">
        <v>9</v>
      </c>
      <c r="J50" s="29">
        <v>3.0826666666666664</v>
      </c>
      <c r="K50" s="29">
        <v>27.145499999999998</v>
      </c>
      <c r="L50" s="29">
        <v>24.016666666666666</v>
      </c>
      <c r="M50" s="29">
        <v>22.966000000000001</v>
      </c>
      <c r="N50" s="30">
        <v>5</v>
      </c>
      <c r="O50" s="29">
        <v>23.522142857142857</v>
      </c>
      <c r="P50" s="36">
        <v>7</v>
      </c>
      <c r="Q50" s="26">
        <v>7.9903000379931213E-2</v>
      </c>
      <c r="R50" s="26">
        <v>3.7534396723066341E-2</v>
      </c>
      <c r="S50" s="17"/>
      <c r="T50" s="26"/>
      <c r="U50" s="19">
        <f t="shared" si="16"/>
        <v>2003</v>
      </c>
      <c r="V50" s="19" t="str">
        <f t="shared" si="17"/>
        <v>SEMIS1</v>
      </c>
      <c r="W50" s="19">
        <f t="shared" si="18"/>
        <v>216</v>
      </c>
      <c r="X50" s="26">
        <f t="shared" si="5"/>
        <v>0.35557226965475847</v>
      </c>
      <c r="Y50" s="26">
        <f t="shared" si="5"/>
        <v>0.35557226965475847</v>
      </c>
      <c r="Z50" s="26">
        <f t="shared" si="1"/>
        <v>7.9903000379931213E-2</v>
      </c>
      <c r="AA50" s="26">
        <f t="shared" si="1"/>
        <v>3.7534396723066341E-2</v>
      </c>
      <c r="AB50" s="29">
        <f t="shared" si="7"/>
        <v>5.0421800371990767E-2</v>
      </c>
      <c r="AC50" s="29">
        <f t="shared" si="13"/>
        <v>0.10104846500807499</v>
      </c>
      <c r="AD50" s="29">
        <f t="shared" si="15"/>
        <v>0.13614123028467434</v>
      </c>
      <c r="AE50" s="29"/>
      <c r="AF50" s="26">
        <f t="shared" si="8"/>
        <v>4.028853134279994E-3</v>
      </c>
      <c r="AG50" s="26">
        <f t="shared" si="9"/>
        <v>8.0740755379316818E-3</v>
      </c>
      <c r="AH50" s="26">
        <f t="shared" si="10"/>
        <v>1.0878092775160636E-2</v>
      </c>
      <c r="AI50" s="26">
        <f t="shared" si="11"/>
        <v>2.298102144737231E-2</v>
      </c>
      <c r="AJ50" s="26">
        <f t="shared" si="12"/>
        <v>6.5292049235308601E-4</v>
      </c>
      <c r="AK50" s="26"/>
      <c r="AL50" s="26">
        <f t="shared" si="14"/>
        <v>0.22590250658852984</v>
      </c>
      <c r="AM50" s="3">
        <f t="shared" si="6"/>
        <v>216</v>
      </c>
      <c r="AN50" s="34">
        <v>1574.5833333333333</v>
      </c>
      <c r="AO50" s="1">
        <v>9.9662162162162158</v>
      </c>
    </row>
    <row r="51" spans="1:41" s="19" customFormat="1" x14ac:dyDescent="0.25">
      <c r="A51" s="19">
        <v>2003</v>
      </c>
      <c r="B51" s="20" t="s">
        <v>18</v>
      </c>
      <c r="C51" s="27">
        <v>217</v>
      </c>
      <c r="D51" s="50">
        <v>0.40128787893355455</v>
      </c>
      <c r="E51" s="25">
        <v>0.40128787893355455</v>
      </c>
      <c r="F51" s="28">
        <v>24.147499999999997</v>
      </c>
      <c r="G51" s="29">
        <v>95.616666666666674</v>
      </c>
      <c r="H51" s="30">
        <v>25</v>
      </c>
      <c r="I51" s="30">
        <v>10</v>
      </c>
      <c r="J51" s="29">
        <v>1.6812916666666664</v>
      </c>
      <c r="K51" s="29">
        <v>26.613125000000007</v>
      </c>
      <c r="L51" s="29">
        <v>23.584499999999998</v>
      </c>
      <c r="M51" s="29">
        <v>22.856562499999999</v>
      </c>
      <c r="N51" s="30">
        <v>8</v>
      </c>
      <c r="O51" s="29">
        <v>23.584499999999998</v>
      </c>
      <c r="P51" s="36">
        <v>10</v>
      </c>
      <c r="Q51" s="26">
        <v>0.10516923832310929</v>
      </c>
      <c r="R51" s="26">
        <v>7.6815173214644109E-2</v>
      </c>
      <c r="S51" s="17"/>
      <c r="T51" s="26"/>
      <c r="U51" s="19">
        <f t="shared" si="16"/>
        <v>2003</v>
      </c>
      <c r="V51" s="19" t="str">
        <f t="shared" si="17"/>
        <v>SEMIS1</v>
      </c>
      <c r="W51" s="19">
        <f t="shared" si="18"/>
        <v>217</v>
      </c>
      <c r="X51" s="26">
        <f t="shared" si="5"/>
        <v>0.40128787893355455</v>
      </c>
      <c r="Y51" s="26">
        <f t="shared" si="5"/>
        <v>0.40128787893355455</v>
      </c>
      <c r="Z51" s="26">
        <f t="shared" si="1"/>
        <v>0.10516923832310929</v>
      </c>
      <c r="AA51" s="26">
        <f t="shared" si="1"/>
        <v>7.6815173214644109E-2</v>
      </c>
      <c r="AB51" s="29">
        <f t="shared" si="7"/>
        <v>0.10327121906786371</v>
      </c>
      <c r="AC51" s="29">
        <f t="shared" si="13"/>
        <v>0.10084360074398153</v>
      </c>
      <c r="AD51" s="29">
        <f t="shared" si="15"/>
        <v>0.15157269751211247</v>
      </c>
      <c r="AE51" s="29"/>
      <c r="AF51" s="26">
        <f t="shared" si="8"/>
        <v>1.0860955450066188E-2</v>
      </c>
      <c r="AG51" s="26">
        <f t="shared" si="9"/>
        <v>1.0605644680004274E-2</v>
      </c>
      <c r="AH51" s="26">
        <f t="shared" si="10"/>
        <v>1.5940785147927912E-2</v>
      </c>
      <c r="AI51" s="26">
        <f t="shared" si="11"/>
        <v>3.7407385277998376E-2</v>
      </c>
      <c r="AJ51" s="26">
        <f t="shared" si="12"/>
        <v>1.5787091394581583E-3</v>
      </c>
      <c r="AK51" s="26"/>
      <c r="AL51" s="26">
        <f t="shared" si="14"/>
        <v>0.22748121572798799</v>
      </c>
      <c r="AM51" s="3">
        <f t="shared" si="6"/>
        <v>217</v>
      </c>
      <c r="AN51" s="34">
        <v>1197.5</v>
      </c>
      <c r="AO51" s="39"/>
    </row>
    <row r="52" spans="1:41" s="19" customFormat="1" x14ac:dyDescent="0.25">
      <c r="A52" s="19">
        <v>2003</v>
      </c>
      <c r="B52" s="20" t="s">
        <v>18</v>
      </c>
      <c r="C52" s="27">
        <v>218</v>
      </c>
      <c r="D52" s="50">
        <v>0.48825075074850743</v>
      </c>
      <c r="E52" s="25">
        <v>0.48825075074850743</v>
      </c>
      <c r="F52" s="28">
        <v>23.903958333333332</v>
      </c>
      <c r="G52" s="29">
        <v>89.783333333333317</v>
      </c>
      <c r="H52" s="30">
        <v>2.8</v>
      </c>
      <c r="I52" s="30">
        <v>12</v>
      </c>
      <c r="J52" s="29">
        <v>1.873375</v>
      </c>
      <c r="K52" s="29">
        <v>31.786145833333336</v>
      </c>
      <c r="L52" s="29">
        <v>23.903958333333332</v>
      </c>
      <c r="M52" s="29">
        <v>21.581875</v>
      </c>
      <c r="N52" s="30">
        <v>4</v>
      </c>
      <c r="O52" s="29">
        <v>21.955000000000002</v>
      </c>
      <c r="P52" s="36">
        <v>6</v>
      </c>
      <c r="Q52" s="26">
        <v>9.6354285185092495E-2</v>
      </c>
      <c r="R52" s="26">
        <v>9.6354285185092495E-2</v>
      </c>
      <c r="S52" s="17"/>
      <c r="T52" s="26"/>
      <c r="U52" s="19">
        <f t="shared" si="16"/>
        <v>2003</v>
      </c>
      <c r="V52" s="19" t="str">
        <f t="shared" si="17"/>
        <v>SEMIS1</v>
      </c>
      <c r="W52" s="19">
        <f t="shared" si="18"/>
        <v>218</v>
      </c>
      <c r="X52" s="26">
        <f t="shared" si="5"/>
        <v>0.48825075074850743</v>
      </c>
      <c r="Y52" s="26">
        <f t="shared" si="5"/>
        <v>0.48825075074850743</v>
      </c>
      <c r="Z52" s="26">
        <f t="shared" si="1"/>
        <v>9.6354285185092495E-2</v>
      </c>
      <c r="AA52" s="26">
        <f t="shared" si="1"/>
        <v>9.6354285185092495E-2</v>
      </c>
      <c r="AB52" s="29">
        <f t="shared" si="7"/>
        <v>8.1477759855432666E-2</v>
      </c>
      <c r="AC52" s="29">
        <f t="shared" si="13"/>
        <v>0.20654243813572742</v>
      </c>
      <c r="AD52" s="29">
        <f t="shared" si="15"/>
        <v>0.15126540111597231</v>
      </c>
      <c r="AE52" s="29"/>
      <c r="AF52" s="26">
        <f t="shared" si="8"/>
        <v>7.8507313093528399E-3</v>
      </c>
      <c r="AG52" s="26">
        <f t="shared" si="9"/>
        <v>1.9901248986954206E-2</v>
      </c>
      <c r="AH52" s="26">
        <f t="shared" si="10"/>
        <v>1.4575069597765805E-2</v>
      </c>
      <c r="AI52" s="26">
        <f t="shared" si="11"/>
        <v>4.2327049894072849E-2</v>
      </c>
      <c r="AJ52" s="26">
        <f t="shared" si="12"/>
        <v>1.9912782666364408E-3</v>
      </c>
      <c r="AK52" s="26"/>
      <c r="AL52" s="26">
        <f t="shared" si="14"/>
        <v>0.22947249399462444</v>
      </c>
      <c r="AM52" s="3">
        <f t="shared" si="6"/>
        <v>218</v>
      </c>
      <c r="AN52" s="34">
        <v>250.41666666666669</v>
      </c>
      <c r="AO52" s="1">
        <v>3.2638190954774</v>
      </c>
    </row>
    <row r="53" spans="1:41" s="19" customFormat="1" x14ac:dyDescent="0.25">
      <c r="A53" s="19">
        <v>2003</v>
      </c>
      <c r="B53" s="20" t="s">
        <v>18</v>
      </c>
      <c r="C53" s="27">
        <v>219</v>
      </c>
      <c r="D53" s="50">
        <v>0.44360724572898641</v>
      </c>
      <c r="E53" s="25">
        <v>0.44360724572898641</v>
      </c>
      <c r="F53" s="28">
        <v>24.345208333333332</v>
      </c>
      <c r="G53" s="29">
        <v>82.605208333333323</v>
      </c>
      <c r="H53" s="30">
        <v>0</v>
      </c>
      <c r="I53" s="30">
        <v>12</v>
      </c>
      <c r="J53" s="29">
        <v>1.3062500000000001</v>
      </c>
      <c r="K53" s="29">
        <v>43.463041666666669</v>
      </c>
      <c r="L53" s="29">
        <v>24.345208333333332</v>
      </c>
      <c r="M53" s="29">
        <v>19.636666666666667</v>
      </c>
      <c r="N53" s="30">
        <v>3</v>
      </c>
      <c r="O53" s="29">
        <v>19.636666666666667</v>
      </c>
      <c r="P53" s="36">
        <v>3</v>
      </c>
      <c r="Q53" s="26">
        <v>7.1240700062530485E-2</v>
      </c>
      <c r="R53" s="26">
        <v>7.1240700062530485E-2</v>
      </c>
      <c r="S53" s="17"/>
      <c r="T53" s="26"/>
      <c r="U53" s="19">
        <f t="shared" si="16"/>
        <v>2003</v>
      </c>
      <c r="V53" s="19" t="str">
        <f t="shared" si="17"/>
        <v>SEMIS1</v>
      </c>
      <c r="W53" s="19">
        <f t="shared" si="18"/>
        <v>219</v>
      </c>
      <c r="X53" s="26">
        <f t="shared" si="5"/>
        <v>0.44360724572898641</v>
      </c>
      <c r="Y53" s="26">
        <f t="shared" si="5"/>
        <v>0.44360724572898641</v>
      </c>
      <c r="Z53" s="26">
        <f t="shared" si="1"/>
        <v>7.1240700062530485E-2</v>
      </c>
      <c r="AA53" s="26">
        <f t="shared" si="1"/>
        <v>7.1240700062530485E-2</v>
      </c>
      <c r="AB53" s="29">
        <f t="shared" si="7"/>
        <v>4.9511115815451805E-2</v>
      </c>
      <c r="AC53" s="29">
        <f t="shared" si="13"/>
        <v>0.16295551971086533</v>
      </c>
      <c r="AD53" s="29">
        <f t="shared" si="15"/>
        <v>0.30981365720359116</v>
      </c>
      <c r="AE53" s="29"/>
      <c r="AF53" s="26">
        <f t="shared" si="8"/>
        <v>3.5272065515698113E-3</v>
      </c>
      <c r="AG53" s="26">
        <f t="shared" si="9"/>
        <v>1.1609065303255532E-2</v>
      </c>
      <c r="AH53" s="26">
        <f t="shared" si="10"/>
        <v>2.2071341828116674E-2</v>
      </c>
      <c r="AI53" s="26">
        <f t="shared" si="11"/>
        <v>3.7207613682942016E-2</v>
      </c>
      <c r="AJ53" s="26">
        <f t="shared" si="12"/>
        <v>1.1758681498639705E-3</v>
      </c>
      <c r="AK53" s="26"/>
      <c r="AL53" s="26">
        <f t="shared" si="14"/>
        <v>0.23064836214448842</v>
      </c>
      <c r="AM53" s="3">
        <f t="shared" si="6"/>
        <v>219</v>
      </c>
      <c r="AN53" s="34">
        <v>538.5</v>
      </c>
      <c r="AO53" s="39"/>
    </row>
    <row r="54" spans="1:41" s="19" customFormat="1" x14ac:dyDescent="0.25">
      <c r="A54" s="19">
        <v>2003</v>
      </c>
      <c r="B54" s="20" t="s">
        <v>18</v>
      </c>
      <c r="C54" s="27">
        <v>220</v>
      </c>
      <c r="D54" s="50">
        <v>0.53142964199995146</v>
      </c>
      <c r="E54" s="25">
        <v>0.43310743977078014</v>
      </c>
      <c r="F54" s="28">
        <v>23.183750000000003</v>
      </c>
      <c r="G54" s="29">
        <v>92.854166666666671</v>
      </c>
      <c r="H54" s="30">
        <v>0</v>
      </c>
      <c r="I54" s="30">
        <v>10</v>
      </c>
      <c r="J54" s="29">
        <v>1.5566666666666666</v>
      </c>
      <c r="K54" s="29">
        <v>37.497500000000002</v>
      </c>
      <c r="L54" s="29">
        <v>22.432250000000003</v>
      </c>
      <c r="M54" s="29">
        <v>20.424166666666665</v>
      </c>
      <c r="N54" s="30">
        <v>6</v>
      </c>
      <c r="O54" s="29">
        <v>21.381562500000005</v>
      </c>
      <c r="P54" s="36">
        <v>8</v>
      </c>
      <c r="Q54" s="26">
        <v>0.16093983648162191</v>
      </c>
      <c r="R54" s="26">
        <v>0.12514463487447364</v>
      </c>
      <c r="S54" s="17"/>
      <c r="T54" s="26"/>
      <c r="U54" s="19">
        <f t="shared" si="16"/>
        <v>2003</v>
      </c>
      <c r="V54" s="19" t="str">
        <f t="shared" si="17"/>
        <v>SEMIS1</v>
      </c>
      <c r="W54" s="19">
        <f t="shared" si="18"/>
        <v>220</v>
      </c>
      <c r="X54" s="26">
        <f t="shared" si="5"/>
        <v>0.53142964199995146</v>
      </c>
      <c r="Y54" s="26">
        <f t="shared" si="5"/>
        <v>0.43310743977078014</v>
      </c>
      <c r="Z54" s="26">
        <f t="shared" si="1"/>
        <v>0.16093983648162191</v>
      </c>
      <c r="AA54" s="26">
        <f t="shared" si="1"/>
        <v>0.12514463487447364</v>
      </c>
      <c r="AB54" s="29">
        <f t="shared" si="7"/>
        <v>3.6617966858779043E-2</v>
      </c>
      <c r="AC54" s="29">
        <f t="shared" si="13"/>
        <v>9.9022231630903609E-2</v>
      </c>
      <c r="AD54" s="29">
        <f t="shared" si="15"/>
        <v>0.24443327956629798</v>
      </c>
      <c r="AE54" s="29"/>
      <c r="AF54" s="26">
        <f t="shared" si="8"/>
        <v>5.8932895985413496E-3</v>
      </c>
      <c r="AG54" s="26">
        <f t="shared" si="9"/>
        <v>1.5936621766722916E-2</v>
      </c>
      <c r="AH54" s="26">
        <f t="shared" si="10"/>
        <v>3.9339052044066569E-2</v>
      </c>
      <c r="AI54" s="26">
        <f t="shared" si="11"/>
        <v>6.1168963409330833E-2</v>
      </c>
      <c r="AJ54" s="26">
        <f t="shared" si="12"/>
        <v>5.231671316995202E-3</v>
      </c>
      <c r="AK54" s="26"/>
      <c r="AL54" s="26">
        <f t="shared" si="14"/>
        <v>0.23588003346148362</v>
      </c>
      <c r="AM54" s="3">
        <f t="shared" si="6"/>
        <v>220</v>
      </c>
      <c r="AN54" s="34">
        <v>1863.25</v>
      </c>
      <c r="AO54" s="1">
        <v>25.104278074866301</v>
      </c>
    </row>
    <row r="55" spans="1:41" s="19" customFormat="1" x14ac:dyDescent="0.25">
      <c r="A55" s="19">
        <v>2003</v>
      </c>
      <c r="B55" s="20" t="s">
        <v>18</v>
      </c>
      <c r="C55" s="27">
        <v>221</v>
      </c>
      <c r="D55" s="50">
        <v>0.41937337616973558</v>
      </c>
      <c r="E55" s="25">
        <v>0.3873089055374031</v>
      </c>
      <c r="F55" s="28">
        <v>21.984583333333333</v>
      </c>
      <c r="G55" s="29">
        <v>96.34375</v>
      </c>
      <c r="H55" s="30">
        <v>0</v>
      </c>
      <c r="I55" s="30">
        <v>11</v>
      </c>
      <c r="J55" s="29">
        <v>1.7071666666666667</v>
      </c>
      <c r="K55" s="29">
        <v>24.562354166666665</v>
      </c>
      <c r="L55" s="29">
        <v>21.685000000000002</v>
      </c>
      <c r="M55" s="29">
        <v>20.163214285714286</v>
      </c>
      <c r="N55" s="30">
        <v>7</v>
      </c>
      <c r="O55" s="29">
        <v>20.907500000000002</v>
      </c>
      <c r="P55" s="36">
        <v>9</v>
      </c>
      <c r="Q55" s="26">
        <v>0.19976734703311524</v>
      </c>
      <c r="R55" s="26">
        <v>0.18703056065629209</v>
      </c>
      <c r="S55" s="17"/>
      <c r="T55" s="26"/>
      <c r="U55" s="19">
        <f t="shared" si="16"/>
        <v>2003</v>
      </c>
      <c r="V55" s="19" t="str">
        <f t="shared" si="17"/>
        <v>SEMIS1</v>
      </c>
      <c r="W55" s="19">
        <f t="shared" si="18"/>
        <v>221</v>
      </c>
      <c r="X55" s="26">
        <f t="shared" si="5"/>
        <v>0.41937337616973558</v>
      </c>
      <c r="Y55" s="26">
        <f t="shared" si="5"/>
        <v>0.3873089055374031</v>
      </c>
      <c r="Z55" s="26">
        <f t="shared" si="1"/>
        <v>0.19976734703311524</v>
      </c>
      <c r="AA55" s="26">
        <f t="shared" si="1"/>
        <v>0.18703056065629209</v>
      </c>
      <c r="AB55" s="29">
        <f t="shared" si="7"/>
        <v>3.9148343856293913E-2</v>
      </c>
      <c r="AC55" s="29">
        <f t="shared" si="13"/>
        <v>7.3235933717558085E-2</v>
      </c>
      <c r="AD55" s="29">
        <f t="shared" si="15"/>
        <v>0.14853334744635541</v>
      </c>
      <c r="AE55" s="29"/>
      <c r="AF55" s="26">
        <f t="shared" si="8"/>
        <v>7.820560792911992E-3</v>
      </c>
      <c r="AG55" s="26">
        <f t="shared" si="9"/>
        <v>1.4630148186249652E-2</v>
      </c>
      <c r="AH55" s="26">
        <f t="shared" si="10"/>
        <v>2.9672112765306364E-2</v>
      </c>
      <c r="AI55" s="26">
        <f t="shared" si="11"/>
        <v>5.2122821744468008E-2</v>
      </c>
      <c r="AJ55" s="26">
        <f t="shared" si="12"/>
        <v>4.3666992026353693E-3</v>
      </c>
      <c r="AK55" s="26"/>
      <c r="AL55" s="26">
        <f t="shared" si="14"/>
        <v>0.240246732664119</v>
      </c>
      <c r="AM55" s="3">
        <f t="shared" si="6"/>
        <v>221</v>
      </c>
      <c r="AN55" s="34">
        <v>444.41666666666669</v>
      </c>
      <c r="AO55" s="39"/>
    </row>
    <row r="56" spans="1:41" s="19" customFormat="1" x14ac:dyDescent="0.25">
      <c r="A56" s="19">
        <v>2003</v>
      </c>
      <c r="B56" s="20" t="s">
        <v>18</v>
      </c>
      <c r="C56" s="27">
        <v>222</v>
      </c>
      <c r="D56" s="50">
        <v>0.37153535784253872</v>
      </c>
      <c r="E56" s="25">
        <v>0.37153535784253872</v>
      </c>
      <c r="F56" s="28">
        <v>23.78520833333333</v>
      </c>
      <c r="G56" s="29">
        <v>96.293750000000003</v>
      </c>
      <c r="H56" s="30">
        <v>9.3999999999999986</v>
      </c>
      <c r="I56" s="30">
        <v>12</v>
      </c>
      <c r="J56" s="29">
        <v>1.4115208333333333</v>
      </c>
      <c r="K56" s="29">
        <v>20.387791666666669</v>
      </c>
      <c r="L56" s="29">
        <v>23.78520833333333</v>
      </c>
      <c r="M56" s="29">
        <v>23.134722222222226</v>
      </c>
      <c r="N56" s="30">
        <v>9</v>
      </c>
      <c r="O56" s="29">
        <v>23.321000000000005</v>
      </c>
      <c r="P56" s="36">
        <v>10</v>
      </c>
      <c r="Q56" s="26">
        <v>0.10303223983948602</v>
      </c>
      <c r="R56" s="26">
        <v>0.10303223983948602</v>
      </c>
      <c r="S56" s="17"/>
      <c r="T56" s="26"/>
      <c r="U56" s="19">
        <f t="shared" si="16"/>
        <v>2003</v>
      </c>
      <c r="V56" s="19" t="str">
        <f t="shared" si="17"/>
        <v>SEMIS1</v>
      </c>
      <c r="W56" s="19">
        <f t="shared" si="18"/>
        <v>222</v>
      </c>
      <c r="X56" s="26">
        <f t="shared" si="5"/>
        <v>0.37153535784253872</v>
      </c>
      <c r="Y56" s="26">
        <f t="shared" si="5"/>
        <v>0.37153535784253872</v>
      </c>
      <c r="Z56" s="26">
        <f t="shared" si="1"/>
        <v>0.10303223983948602</v>
      </c>
      <c r="AA56" s="26">
        <f t="shared" si="1"/>
        <v>0.10303223983948602</v>
      </c>
      <c r="AB56" s="29">
        <f t="shared" si="7"/>
        <v>2.3498287523820511E-2</v>
      </c>
      <c r="AC56" s="29">
        <f t="shared" si="13"/>
        <v>7.8296687712587826E-2</v>
      </c>
      <c r="AD56" s="29">
        <f t="shared" si="15"/>
        <v>0.10985390057633712</v>
      </c>
      <c r="AE56" s="29"/>
      <c r="AF56" s="26">
        <f t="shared" si="8"/>
        <v>2.4210811959714767E-3</v>
      </c>
      <c r="AG56" s="26">
        <f t="shared" si="9"/>
        <v>8.0670831070406863E-3</v>
      </c>
      <c r="AH56" s="26">
        <f t="shared" si="10"/>
        <v>1.1318493431484217E-2</v>
      </c>
      <c r="AI56" s="26">
        <f t="shared" si="11"/>
        <v>2.1806657734496381E-2</v>
      </c>
      <c r="AJ56" s="26">
        <f t="shared" si="12"/>
        <v>8.3476147701428392E-4</v>
      </c>
      <c r="AK56" s="26"/>
      <c r="AL56" s="26">
        <f t="shared" si="14"/>
        <v>0.24108149414113328</v>
      </c>
      <c r="AM56" s="3">
        <f t="shared" si="6"/>
        <v>222</v>
      </c>
      <c r="AN56" s="34">
        <v>329.91666666666663</v>
      </c>
      <c r="AO56" s="39"/>
    </row>
    <row r="57" spans="1:41" s="19" customFormat="1" x14ac:dyDescent="0.25">
      <c r="A57" s="19">
        <v>2003</v>
      </c>
      <c r="B57" s="20" t="s">
        <v>18</v>
      </c>
      <c r="C57" s="27">
        <v>223</v>
      </c>
      <c r="D57" s="50">
        <v>0.41824918427950469</v>
      </c>
      <c r="E57" s="25">
        <v>0.39069599606318578</v>
      </c>
      <c r="F57" s="28">
        <v>25.194999999999997</v>
      </c>
      <c r="G57" s="29">
        <v>86.540208333333339</v>
      </c>
      <c r="H57" s="30">
        <v>0</v>
      </c>
      <c r="I57" s="30">
        <v>8</v>
      </c>
      <c r="J57" s="29">
        <v>1.6316666666666666</v>
      </c>
      <c r="K57" s="29">
        <v>42.359229166666665</v>
      </c>
      <c r="L57" s="29">
        <v>23.767187500000002</v>
      </c>
      <c r="M57" s="29">
        <v>21.673124999999999</v>
      </c>
      <c r="N57" s="30">
        <v>4</v>
      </c>
      <c r="O57" s="29">
        <v>22.1845</v>
      </c>
      <c r="P57" s="36">
        <v>5</v>
      </c>
      <c r="Q57" s="26">
        <v>8.7019883711823412E-2</v>
      </c>
      <c r="R57" s="26">
        <v>3.178249919174006E-2</v>
      </c>
      <c r="S57" s="17"/>
      <c r="T57" s="26"/>
      <c r="U57" s="19">
        <f t="shared" si="16"/>
        <v>2003</v>
      </c>
      <c r="V57" s="19" t="str">
        <f t="shared" si="17"/>
        <v>SEMIS1</v>
      </c>
      <c r="W57" s="19">
        <f t="shared" si="18"/>
        <v>223</v>
      </c>
      <c r="X57" s="26">
        <f t="shared" si="5"/>
        <v>0.41824918427950469</v>
      </c>
      <c r="Y57" s="26">
        <f t="shared" si="5"/>
        <v>0.39069599606318578</v>
      </c>
      <c r="Z57" s="26">
        <f t="shared" si="1"/>
        <v>8.7019883711823412E-2</v>
      </c>
      <c r="AA57" s="26">
        <f t="shared" si="1"/>
        <v>3.178249919174006E-2</v>
      </c>
      <c r="AB57" s="29">
        <f t="shared" si="7"/>
        <v>3.858715890918718E-2</v>
      </c>
      <c r="AC57" s="29">
        <f t="shared" si="13"/>
        <v>4.6996575047641022E-2</v>
      </c>
      <c r="AD57" s="29">
        <f t="shared" si="15"/>
        <v>0.11744503156888172</v>
      </c>
      <c r="AE57" s="29"/>
      <c r="AF57" s="26">
        <f t="shared" si="8"/>
        <v>3.357850081047119E-3</v>
      </c>
      <c r="AG57" s="26">
        <f t="shared" si="9"/>
        <v>4.0896364954997036E-3</v>
      </c>
      <c r="AH57" s="26">
        <f t="shared" si="10"/>
        <v>1.0220052989655518E-2</v>
      </c>
      <c r="AI57" s="26">
        <f t="shared" si="11"/>
        <v>1.7667539566202338E-2</v>
      </c>
      <c r="AJ57" s="26">
        <f t="shared" si="12"/>
        <v>6.4302768840215874E-4</v>
      </c>
      <c r="AK57" s="26"/>
      <c r="AL57" s="26">
        <f t="shared" si="14"/>
        <v>0.24172452182953544</v>
      </c>
      <c r="AM57" s="3">
        <f t="shared" si="6"/>
        <v>223</v>
      </c>
      <c r="AN57" s="34">
        <v>379.58333333333331</v>
      </c>
      <c r="AO57" s="39"/>
    </row>
    <row r="58" spans="1:41" s="19" customFormat="1" x14ac:dyDescent="0.25">
      <c r="A58" s="19">
        <v>2003</v>
      </c>
      <c r="B58" s="20" t="s">
        <v>18</v>
      </c>
      <c r="C58" s="27">
        <v>224</v>
      </c>
      <c r="D58" s="50">
        <v>0.4725773293341467</v>
      </c>
      <c r="E58" s="25">
        <v>0.4629200151461707</v>
      </c>
      <c r="F58" s="28">
        <v>24.11791666666667</v>
      </c>
      <c r="G58" s="29">
        <v>84.297916666666666</v>
      </c>
      <c r="H58" s="30">
        <v>0</v>
      </c>
      <c r="I58" s="30">
        <v>4</v>
      </c>
      <c r="J58" s="29">
        <v>2.4430208333333332</v>
      </c>
      <c r="K58" s="29">
        <v>45.344187500000004</v>
      </c>
      <c r="L58" s="29">
        <v>20.489374999999999</v>
      </c>
      <c r="M58" s="29">
        <v>18.697499999999998</v>
      </c>
      <c r="N58" s="30">
        <v>1</v>
      </c>
      <c r="O58" s="29">
        <v>20.346666666666668</v>
      </c>
      <c r="P58" s="36">
        <v>3</v>
      </c>
      <c r="Q58" s="26">
        <v>0.15345758120599998</v>
      </c>
      <c r="R58" s="26">
        <v>5.8880122198376426E-2</v>
      </c>
      <c r="S58" s="17"/>
      <c r="T58" s="26"/>
      <c r="U58" s="19">
        <f t="shared" si="16"/>
        <v>2003</v>
      </c>
      <c r="V58" s="19" t="str">
        <f t="shared" si="17"/>
        <v>SEMIS1</v>
      </c>
      <c r="W58" s="19">
        <f t="shared" si="18"/>
        <v>224</v>
      </c>
      <c r="X58" s="26">
        <f t="shared" si="5"/>
        <v>0.4725773293341467</v>
      </c>
      <c r="Y58" s="26">
        <f t="shared" si="5"/>
        <v>0.4629200151461707</v>
      </c>
      <c r="Z58" s="26">
        <f t="shared" si="1"/>
        <v>0.15345758120599998</v>
      </c>
      <c r="AA58" s="26">
        <f t="shared" si="1"/>
        <v>5.8880122198376426E-2</v>
      </c>
      <c r="AB58" s="29">
        <f t="shared" si="7"/>
        <v>2.6367990125377303E-2</v>
      </c>
      <c r="AC58" s="29">
        <f t="shared" si="13"/>
        <v>7.7174317818374361E-2</v>
      </c>
      <c r="AD58" s="29">
        <f t="shared" si="15"/>
        <v>7.0494862571461536E-2</v>
      </c>
      <c r="AE58" s="29"/>
      <c r="AF58" s="26">
        <f t="shared" si="8"/>
        <v>4.0463679859040931E-3</v>
      </c>
      <c r="AG58" s="26">
        <f t="shared" si="9"/>
        <v>1.1842984143630834E-2</v>
      </c>
      <c r="AH58" s="26">
        <f t="shared" si="10"/>
        <v>1.0817971097665868E-2</v>
      </c>
      <c r="AI58" s="26">
        <f t="shared" si="11"/>
        <v>2.6707323227200794E-2</v>
      </c>
      <c r="AJ58" s="26">
        <f t="shared" si="12"/>
        <v>1.9368304075666773E-3</v>
      </c>
      <c r="AK58" s="26"/>
      <c r="AL58" s="26">
        <f t="shared" si="14"/>
        <v>0.24366135223710211</v>
      </c>
      <c r="AM58" s="3">
        <f t="shared" si="6"/>
        <v>224</v>
      </c>
      <c r="AN58" s="34">
        <v>244.16666666666666</v>
      </c>
      <c r="AO58" s="39"/>
    </row>
    <row r="59" spans="1:41" s="19" customFormat="1" x14ac:dyDescent="0.25">
      <c r="A59" s="19">
        <v>2003</v>
      </c>
      <c r="B59" s="20" t="s">
        <v>18</v>
      </c>
      <c r="C59" s="27">
        <v>225</v>
      </c>
      <c r="D59" s="50">
        <v>0.5315517122736455</v>
      </c>
      <c r="E59" s="25">
        <v>0.42288606409255325</v>
      </c>
      <c r="F59" s="28">
        <v>25.608541666666667</v>
      </c>
      <c r="G59" s="29">
        <v>78.063958333333332</v>
      </c>
      <c r="H59" s="30">
        <v>0</v>
      </c>
      <c r="I59" s="30">
        <v>6</v>
      </c>
      <c r="J59" s="29">
        <v>1.5083958333333332</v>
      </c>
      <c r="K59" s="29">
        <v>39.506395833333329</v>
      </c>
      <c r="L59" s="29">
        <v>22.522499999999997</v>
      </c>
      <c r="M59" s="29">
        <v>19.837499999999999</v>
      </c>
      <c r="N59" s="30">
        <v>3</v>
      </c>
      <c r="O59" s="29">
        <v>20.886874999999996</v>
      </c>
      <c r="P59" s="36">
        <v>4</v>
      </c>
      <c r="Q59" s="26">
        <v>0.12223235891786964</v>
      </c>
      <c r="R59" s="26">
        <v>2.4533138551404658E-2</v>
      </c>
      <c r="S59" s="17"/>
      <c r="T59" s="26"/>
      <c r="U59" s="19">
        <f t="shared" si="16"/>
        <v>2003</v>
      </c>
      <c r="V59" s="19" t="str">
        <f t="shared" si="17"/>
        <v>SEMIS1</v>
      </c>
      <c r="W59" s="19">
        <f t="shared" si="18"/>
        <v>225</v>
      </c>
      <c r="X59" s="26">
        <f t="shared" si="5"/>
        <v>0.5315517122736455</v>
      </c>
      <c r="Y59" s="26">
        <f t="shared" si="5"/>
        <v>0.42288606409255325</v>
      </c>
      <c r="Z59" s="26">
        <f t="shared" si="1"/>
        <v>0.12223235891786964</v>
      </c>
      <c r="AA59" s="26">
        <f t="shared" si="1"/>
        <v>2.4533138551404658E-2</v>
      </c>
      <c r="AB59" s="29">
        <f t="shared" si="7"/>
        <v>3.470584864662607E-2</v>
      </c>
      <c r="AC59" s="29">
        <f t="shared" si="13"/>
        <v>5.2735980250754606E-2</v>
      </c>
      <c r="AD59" s="29">
        <f t="shared" si="15"/>
        <v>0.11576147672756153</v>
      </c>
      <c r="AE59" s="29"/>
      <c r="AF59" s="26">
        <f t="shared" si="8"/>
        <v>4.242177748323658E-3</v>
      </c>
      <c r="AG59" s="26">
        <f t="shared" si="9"/>
        <v>6.4460432658959219E-3</v>
      </c>
      <c r="AH59" s="26">
        <f t="shared" si="10"/>
        <v>1.4149798372225915E-2</v>
      </c>
      <c r="AI59" s="26">
        <f t="shared" si="11"/>
        <v>2.4838019386445497E-2</v>
      </c>
      <c r="AJ59" s="26">
        <f t="shared" si="12"/>
        <v>1.6137961547551952E-3</v>
      </c>
      <c r="AK59" s="26"/>
      <c r="AL59" s="26">
        <f t="shared" si="14"/>
        <v>0.2452751483918573</v>
      </c>
      <c r="AM59" s="3">
        <f t="shared" si="6"/>
        <v>225</v>
      </c>
      <c r="AN59" s="34">
        <v>317.33333333333326</v>
      </c>
      <c r="AO59" s="39"/>
    </row>
    <row r="60" spans="1:41" s="19" customFormat="1" x14ac:dyDescent="0.25">
      <c r="A60" s="19">
        <v>2003</v>
      </c>
      <c r="B60" s="20" t="s">
        <v>18</v>
      </c>
      <c r="C60" s="27">
        <v>226</v>
      </c>
      <c r="D60" s="50">
        <v>0.37600637401807946</v>
      </c>
      <c r="E60" s="25">
        <v>0.31670784747811176</v>
      </c>
      <c r="F60" s="28">
        <v>26.267708333333331</v>
      </c>
      <c r="G60" s="29">
        <v>76.351874999999993</v>
      </c>
      <c r="H60" s="30">
        <v>0</v>
      </c>
      <c r="I60" s="30">
        <v>4</v>
      </c>
      <c r="J60" s="29">
        <v>0.44700000000000001</v>
      </c>
      <c r="K60" s="29">
        <v>40.9684375</v>
      </c>
      <c r="L60" s="29">
        <v>22.4575</v>
      </c>
      <c r="M60" s="29">
        <v>20.547499999999999</v>
      </c>
      <c r="N60" s="30">
        <v>1</v>
      </c>
      <c r="O60" s="29">
        <v>21.05125</v>
      </c>
      <c r="P60" s="36">
        <v>2</v>
      </c>
      <c r="Q60" s="26">
        <v>0.10017402120217618</v>
      </c>
      <c r="R60" s="26">
        <v>1.9103668252238651E-2</v>
      </c>
      <c r="S60" s="17"/>
      <c r="T60" s="26"/>
      <c r="U60" s="19">
        <f t="shared" si="16"/>
        <v>2003</v>
      </c>
      <c r="V60" s="19" t="str">
        <f t="shared" si="17"/>
        <v>SEMIS1</v>
      </c>
      <c r="W60" s="19">
        <f t="shared" si="18"/>
        <v>226</v>
      </c>
      <c r="X60" s="26">
        <f t="shared" si="5"/>
        <v>0.37600637401807946</v>
      </c>
      <c r="Y60" s="26">
        <f t="shared" si="5"/>
        <v>0.31670784747811176</v>
      </c>
      <c r="Z60" s="26">
        <f t="shared" si="1"/>
        <v>0.10017402120217618</v>
      </c>
      <c r="AA60" s="26">
        <f t="shared" si="1"/>
        <v>1.9103668252238651E-2</v>
      </c>
      <c r="AB60" s="29">
        <f t="shared" si="7"/>
        <v>3.1796914111080522E-2</v>
      </c>
      <c r="AC60" s="29">
        <f t="shared" si="13"/>
        <v>6.9411697293252139E-2</v>
      </c>
      <c r="AD60" s="29">
        <f t="shared" si="15"/>
        <v>7.9103970376131899E-2</v>
      </c>
      <c r="AE60" s="29"/>
      <c r="AF60" s="26">
        <f t="shared" si="8"/>
        <v>3.1852247483271554E-3</v>
      </c>
      <c r="AG60" s="26">
        <f t="shared" si="9"/>
        <v>6.9532488363332748E-3</v>
      </c>
      <c r="AH60" s="26">
        <f t="shared" si="10"/>
        <v>7.9241628056349531E-3</v>
      </c>
      <c r="AI60" s="26">
        <f t="shared" si="11"/>
        <v>1.8062636390295383E-2</v>
      </c>
      <c r="AJ60" s="26">
        <f t="shared" si="12"/>
        <v>6.8034853538639776E-4</v>
      </c>
      <c r="AK60" s="26"/>
      <c r="AL60" s="26">
        <f t="shared" si="14"/>
        <v>0.24595549692724369</v>
      </c>
      <c r="AM60" s="3">
        <f t="shared" si="6"/>
        <v>226</v>
      </c>
      <c r="AN60" s="34">
        <v>148.33333333333334</v>
      </c>
      <c r="AO60" s="39"/>
    </row>
    <row r="61" spans="1:41" s="19" customFormat="1" x14ac:dyDescent="0.25">
      <c r="A61" s="19">
        <v>2003</v>
      </c>
      <c r="B61" s="20" t="s">
        <v>18</v>
      </c>
      <c r="C61" s="27">
        <v>227</v>
      </c>
      <c r="D61" s="50">
        <v>0.466680984987902</v>
      </c>
      <c r="E61" s="25">
        <v>0.36930828627137441</v>
      </c>
      <c r="F61" s="28">
        <v>26.44520833333333</v>
      </c>
      <c r="G61" s="29">
        <v>70.209166666666661</v>
      </c>
      <c r="H61" s="30">
        <v>0</v>
      </c>
      <c r="I61" s="30">
        <v>3</v>
      </c>
      <c r="J61" s="29">
        <v>0.44700000000000001</v>
      </c>
      <c r="K61" s="29">
        <v>44.677604166666661</v>
      </c>
      <c r="L61" s="29">
        <v>20.787499999999998</v>
      </c>
      <c r="M61" s="29"/>
      <c r="N61" s="30">
        <v>0</v>
      </c>
      <c r="O61" s="29">
        <v>19.147499999999997</v>
      </c>
      <c r="P61" s="36">
        <v>1</v>
      </c>
      <c r="Q61" s="26">
        <v>0.11989329549503427</v>
      </c>
      <c r="R61" s="26">
        <v>2.0346548049275843E-2</v>
      </c>
      <c r="S61" s="17"/>
      <c r="T61" s="26"/>
      <c r="U61" s="19">
        <f t="shared" si="16"/>
        <v>2003</v>
      </c>
      <c r="V61" s="19" t="str">
        <f t="shared" si="17"/>
        <v>SEMIS1</v>
      </c>
      <c r="W61" s="19">
        <f t="shared" si="18"/>
        <v>227</v>
      </c>
      <c r="X61" s="26">
        <f t="shared" si="5"/>
        <v>0.466680984987902</v>
      </c>
      <c r="Y61" s="26">
        <f t="shared" si="5"/>
        <v>0.36930828627137441</v>
      </c>
      <c r="Z61" s="26">
        <f t="shared" si="1"/>
        <v>0.11989329549503427</v>
      </c>
      <c r="AA61" s="26">
        <f t="shared" si="1"/>
        <v>2.0346548049275843E-2</v>
      </c>
      <c r="AB61" s="29">
        <f t="shared" si="7"/>
        <v>2.350943102063506E-2</v>
      </c>
      <c r="AC61" s="29">
        <f t="shared" si="13"/>
        <v>6.3593828222161045E-2</v>
      </c>
      <c r="AD61" s="29">
        <f t="shared" si="15"/>
        <v>0.10411754593987819</v>
      </c>
      <c r="AE61" s="29"/>
      <c r="AF61" s="26">
        <f t="shared" si="8"/>
        <v>2.8186231602771246E-3</v>
      </c>
      <c r="AG61" s="26">
        <f t="shared" si="9"/>
        <v>7.624473638700004E-3</v>
      </c>
      <c r="AH61" s="26">
        <f t="shared" si="10"/>
        <v>1.2482995701587623E-2</v>
      </c>
      <c r="AI61" s="26">
        <f t="shared" si="11"/>
        <v>2.2926092500564751E-2</v>
      </c>
      <c r="AJ61" s="26">
        <f t="shared" si="12"/>
        <v>1.2827589218194866E-3</v>
      </c>
      <c r="AK61" s="26"/>
      <c r="AL61" s="26">
        <f t="shared" si="14"/>
        <v>0.24723825584906317</v>
      </c>
      <c r="AM61" s="3">
        <f t="shared" si="6"/>
        <v>227</v>
      </c>
      <c r="AN61" s="34">
        <v>223.33333333333334</v>
      </c>
      <c r="AO61" s="39"/>
    </row>
    <row r="62" spans="1:41" s="19" customFormat="1" x14ac:dyDescent="0.25">
      <c r="A62" s="19">
        <v>2003</v>
      </c>
      <c r="B62" s="20" t="s">
        <v>18</v>
      </c>
      <c r="C62" s="27">
        <v>228</v>
      </c>
      <c r="D62" s="50">
        <v>1.2918411263043973E-2</v>
      </c>
      <c r="E62" s="25">
        <v>8.9816998345447555E-3</v>
      </c>
      <c r="F62" s="28">
        <v>25.38291666666667</v>
      </c>
      <c r="G62" s="29">
        <v>71.352291666666673</v>
      </c>
      <c r="H62" s="30">
        <v>0</v>
      </c>
      <c r="I62" s="30">
        <v>0</v>
      </c>
      <c r="J62" s="29">
        <v>0.44700000000000001</v>
      </c>
      <c r="K62" s="29">
        <v>41.240958333333339</v>
      </c>
      <c r="L62" s="29"/>
      <c r="M62" s="29"/>
      <c r="N62" s="30">
        <v>0</v>
      </c>
      <c r="O62" s="29">
        <v>22.190000000000005</v>
      </c>
      <c r="P62" s="36">
        <v>1</v>
      </c>
      <c r="Q62" s="26">
        <v>0</v>
      </c>
      <c r="R62" s="26">
        <v>4.0137269950442443E-2</v>
      </c>
      <c r="S62" s="17"/>
      <c r="T62" s="26"/>
      <c r="U62" s="19">
        <f t="shared" si="16"/>
        <v>2003</v>
      </c>
      <c r="V62" s="19" t="str">
        <f t="shared" si="17"/>
        <v>SEMIS1</v>
      </c>
      <c r="W62" s="19">
        <f t="shared" si="18"/>
        <v>228</v>
      </c>
      <c r="X62" s="26">
        <f t="shared" si="5"/>
        <v>1.2918411263043973E-2</v>
      </c>
      <c r="Y62" s="26">
        <f t="shared" si="5"/>
        <v>8.9816998345447555E-3</v>
      </c>
      <c r="Z62" s="26">
        <f t="shared" si="1"/>
        <v>0</v>
      </c>
      <c r="AA62" s="26">
        <f t="shared" si="1"/>
        <v>4.0137269950442443E-2</v>
      </c>
      <c r="AB62" s="29">
        <f t="shared" si="7"/>
        <v>5.3110146038935234E-2</v>
      </c>
      <c r="AC62" s="29">
        <f t="shared" si="13"/>
        <v>4.7018862041270121E-2</v>
      </c>
      <c r="AD62" s="29">
        <f t="shared" si="15"/>
        <v>9.5390742333241574E-2</v>
      </c>
      <c r="AE62" s="29"/>
      <c r="AF62" s="26">
        <f t="shared" si="8"/>
        <v>0</v>
      </c>
      <c r="AG62" s="26">
        <f t="shared" si="9"/>
        <v>0</v>
      </c>
      <c r="AH62" s="26">
        <f t="shared" si="10"/>
        <v>0</v>
      </c>
      <c r="AI62" s="26">
        <f t="shared" si="11"/>
        <v>0</v>
      </c>
      <c r="AJ62" s="26">
        <f t="shared" si="12"/>
        <v>0</v>
      </c>
      <c r="AK62" s="26"/>
      <c r="AL62" s="26">
        <f t="shared" si="14"/>
        <v>0.24723825584906317</v>
      </c>
      <c r="AM62" s="3">
        <f t="shared" si="6"/>
        <v>228</v>
      </c>
      <c r="AN62" s="34">
        <v>100</v>
      </c>
      <c r="AO62" s="39"/>
    </row>
    <row r="63" spans="1:41" s="19" customFormat="1" x14ac:dyDescent="0.25">
      <c r="A63" s="19">
        <v>2003</v>
      </c>
      <c r="B63" s="20" t="s">
        <v>18</v>
      </c>
      <c r="C63" s="27">
        <v>229</v>
      </c>
      <c r="D63" s="50">
        <v>0.67447516934636753</v>
      </c>
      <c r="E63" s="25">
        <v>0.62291983262095207</v>
      </c>
      <c r="F63" s="28">
        <v>21.024583333333336</v>
      </c>
      <c r="G63" s="29">
        <v>78.157499999999999</v>
      </c>
      <c r="H63" s="30">
        <v>0</v>
      </c>
      <c r="I63" s="30">
        <v>3</v>
      </c>
      <c r="J63" s="29">
        <v>0.44700000000000001</v>
      </c>
      <c r="K63" s="29">
        <v>29.461625000000009</v>
      </c>
      <c r="L63" s="29">
        <v>18.392499999999998</v>
      </c>
      <c r="M63" s="29">
        <v>17.203749999999999</v>
      </c>
      <c r="N63" s="30">
        <v>2</v>
      </c>
      <c r="O63" s="29">
        <v>17.572500000000002</v>
      </c>
      <c r="P63" s="36">
        <v>3</v>
      </c>
      <c r="Q63" s="26">
        <v>0.16517130281908168</v>
      </c>
      <c r="R63" s="26">
        <v>0.11515436670464678</v>
      </c>
      <c r="S63" s="17"/>
      <c r="T63" s="26"/>
      <c r="U63" s="19">
        <f t="shared" si="16"/>
        <v>2003</v>
      </c>
      <c r="V63" s="19" t="str">
        <f t="shared" si="17"/>
        <v>SEMIS1</v>
      </c>
      <c r="W63" s="19">
        <f t="shared" si="18"/>
        <v>229</v>
      </c>
      <c r="X63" s="26">
        <f t="shared" si="5"/>
        <v>0.67447516934636753</v>
      </c>
      <c r="Y63" s="26">
        <f t="shared" si="5"/>
        <v>0.62291983262095207</v>
      </c>
      <c r="Z63" s="26">
        <f t="shared" si="1"/>
        <v>0.16517130281908168</v>
      </c>
      <c r="AA63" s="26">
        <f t="shared" si="1"/>
        <v>0.11515436670464678</v>
      </c>
      <c r="AB63" s="29">
        <f t="shared" si="7"/>
        <v>6.5923224520928039E-2</v>
      </c>
      <c r="AC63" s="29">
        <f t="shared" si="13"/>
        <v>0.10622029207787047</v>
      </c>
      <c r="AD63" s="29">
        <f t="shared" si="15"/>
        <v>7.0528293061905181E-2</v>
      </c>
      <c r="AE63" s="29"/>
      <c r="AF63" s="26">
        <f t="shared" si="8"/>
        <v>1.0888624880156517E-2</v>
      </c>
      <c r="AG63" s="26">
        <f t="shared" si="9"/>
        <v>1.7544544028325247E-2</v>
      </c>
      <c r="AH63" s="26">
        <f t="shared" si="10"/>
        <v>1.1649250050640879E-2</v>
      </c>
      <c r="AI63" s="26">
        <f t="shared" si="11"/>
        <v>4.0082418959122644E-2</v>
      </c>
      <c r="AJ63" s="26">
        <f t="shared" si="12"/>
        <v>4.4653394945804795E-3</v>
      </c>
      <c r="AK63" s="26"/>
      <c r="AL63" s="26">
        <f t="shared" si="14"/>
        <v>0.25170359534364367</v>
      </c>
      <c r="AM63" s="3">
        <f t="shared" si="6"/>
        <v>229</v>
      </c>
      <c r="AN63" s="34">
        <v>80.416666666666657</v>
      </c>
      <c r="AO63" s="39"/>
    </row>
    <row r="64" spans="1:41" s="19" customFormat="1" x14ac:dyDescent="0.25">
      <c r="A64" s="19">
        <v>2003</v>
      </c>
      <c r="B64" s="20" t="s">
        <v>19</v>
      </c>
      <c r="C64" s="27">
        <v>230</v>
      </c>
      <c r="D64" s="50">
        <v>0.68640972708419201</v>
      </c>
      <c r="E64" s="25">
        <v>0.6239321261270131</v>
      </c>
      <c r="F64" s="28">
        <v>22.608541666666667</v>
      </c>
      <c r="G64" s="29">
        <v>74.271458333333328</v>
      </c>
      <c r="H64" s="30">
        <v>0</v>
      </c>
      <c r="I64" s="30">
        <v>5</v>
      </c>
      <c r="J64" s="29">
        <v>0.44700000000000001</v>
      </c>
      <c r="K64" s="29">
        <v>45.097812500000003</v>
      </c>
      <c r="L64" s="29">
        <v>17.951000000000001</v>
      </c>
      <c r="M64" s="29">
        <v>15.059999999999999</v>
      </c>
      <c r="N64" s="30">
        <v>2</v>
      </c>
      <c r="O64" s="29">
        <v>16.104166666666668</v>
      </c>
      <c r="P64" s="36">
        <v>3</v>
      </c>
      <c r="Q64" s="26">
        <v>0.2512770395676866</v>
      </c>
      <c r="R64" s="26">
        <v>0.10805555407605578</v>
      </c>
      <c r="S64" s="17"/>
      <c r="T64" s="26"/>
      <c r="U64" s="19">
        <f t="shared" si="16"/>
        <v>2003</v>
      </c>
      <c r="V64" s="19" t="str">
        <f t="shared" si="17"/>
        <v>SEMIS2</v>
      </c>
      <c r="W64" s="19">
        <f t="shared" si="18"/>
        <v>230</v>
      </c>
      <c r="X64" s="26">
        <f t="shared" si="5"/>
        <v>0.68640972708419201</v>
      </c>
      <c r="Y64" s="26">
        <f t="shared" si="5"/>
        <v>0.6239321261270131</v>
      </c>
      <c r="Z64" s="26">
        <f t="shared" si="1"/>
        <v>0.2512770395676866</v>
      </c>
      <c r="AA64" s="26">
        <f t="shared" si="1"/>
        <v>0.10805555407605578</v>
      </c>
      <c r="AB64" s="29"/>
      <c r="AC64" s="29"/>
      <c r="AD64" s="29"/>
      <c r="AE64" s="29"/>
      <c r="AF64" s="26"/>
      <c r="AG64" s="26"/>
      <c r="AH64" s="26"/>
      <c r="AI64" s="26"/>
      <c r="AJ64" s="26"/>
      <c r="AK64" s="26"/>
      <c r="AL64" s="26">
        <v>0</v>
      </c>
      <c r="AM64" s="3">
        <f t="shared" si="6"/>
        <v>230</v>
      </c>
      <c r="AN64" s="34">
        <v>45.416666666666671</v>
      </c>
      <c r="AO64" s="1">
        <v>0</v>
      </c>
    </row>
    <row r="65" spans="1:41" s="19" customFormat="1" x14ac:dyDescent="0.25">
      <c r="A65" s="19">
        <v>2003</v>
      </c>
      <c r="B65" s="20" t="s">
        <v>19</v>
      </c>
      <c r="C65" s="27">
        <v>231</v>
      </c>
      <c r="D65" s="50">
        <v>0.57428045343312795</v>
      </c>
      <c r="E65" s="25">
        <v>0.57428045343312795</v>
      </c>
      <c r="F65" s="28">
        <v>24.252291666666665</v>
      </c>
      <c r="G65" s="29">
        <v>65.354583333333323</v>
      </c>
      <c r="H65" s="30">
        <v>0.4</v>
      </c>
      <c r="I65" s="30">
        <v>5</v>
      </c>
      <c r="J65" s="29">
        <v>0.44700000000000001</v>
      </c>
      <c r="K65" s="29">
        <v>46.340562499999997</v>
      </c>
      <c r="L65" s="29">
        <v>19.7745</v>
      </c>
      <c r="M65" s="29">
        <v>15.22</v>
      </c>
      <c r="N65" s="30">
        <v>2</v>
      </c>
      <c r="O65" s="29">
        <v>15.22</v>
      </c>
      <c r="P65" s="36">
        <v>2</v>
      </c>
      <c r="Q65" s="26">
        <v>0.19976866330793722</v>
      </c>
      <c r="R65" s="26">
        <v>5.8556029269693874E-2</v>
      </c>
      <c r="S65" s="17"/>
      <c r="T65" s="26"/>
      <c r="U65" s="19">
        <f t="shared" si="16"/>
        <v>2003</v>
      </c>
      <c r="V65" s="19" t="str">
        <f t="shared" si="17"/>
        <v>SEMIS2</v>
      </c>
      <c r="W65" s="19">
        <f t="shared" si="18"/>
        <v>231</v>
      </c>
      <c r="X65" s="26">
        <f t="shared" si="5"/>
        <v>0.57428045343312795</v>
      </c>
      <c r="Y65" s="26">
        <f t="shared" si="5"/>
        <v>0.57428045343312795</v>
      </c>
      <c r="Z65" s="26">
        <f t="shared" si="1"/>
        <v>0.19976866330793722</v>
      </c>
      <c r="AA65" s="26">
        <f t="shared" si="1"/>
        <v>5.8556029269693874E-2</v>
      </c>
      <c r="AB65" s="29"/>
      <c r="AC65" s="29"/>
      <c r="AD65" s="29"/>
      <c r="AE65" s="29"/>
      <c r="AF65" s="26"/>
      <c r="AG65" s="26"/>
      <c r="AH65" s="26"/>
      <c r="AI65" s="26"/>
      <c r="AJ65" s="26"/>
      <c r="AK65" s="26"/>
      <c r="AL65" s="26" t="s">
        <v>24</v>
      </c>
      <c r="AM65" s="3">
        <f t="shared" si="6"/>
        <v>231</v>
      </c>
      <c r="AN65" s="34">
        <v>424.58333333333002</v>
      </c>
      <c r="AO65" s="39"/>
    </row>
    <row r="66" spans="1:41" s="19" customFormat="1" x14ac:dyDescent="0.25">
      <c r="A66" s="19">
        <v>2003</v>
      </c>
      <c r="B66" s="20" t="s">
        <v>19</v>
      </c>
      <c r="C66" s="27">
        <v>232</v>
      </c>
      <c r="D66" s="50">
        <v>0.46266925924310009</v>
      </c>
      <c r="E66" s="25">
        <v>0.39806804222441405</v>
      </c>
      <c r="F66" s="28">
        <v>25.383333333333336</v>
      </c>
      <c r="G66" s="29">
        <v>69.931250000000006</v>
      </c>
      <c r="H66" s="30">
        <v>0</v>
      </c>
      <c r="I66" s="30">
        <v>9</v>
      </c>
      <c r="J66" s="29">
        <v>0.44700000000000001</v>
      </c>
      <c r="K66" s="29">
        <v>32.024166666666666</v>
      </c>
      <c r="L66" s="29">
        <v>23.944722222222222</v>
      </c>
      <c r="M66" s="29"/>
      <c r="N66" s="30">
        <v>0</v>
      </c>
      <c r="O66" s="29">
        <v>19.942500000000003</v>
      </c>
      <c r="P66" s="36">
        <v>1</v>
      </c>
      <c r="Q66" s="26">
        <v>8.3255650533648612E-2</v>
      </c>
      <c r="R66" s="26">
        <v>2.4460852344923345E-2</v>
      </c>
      <c r="S66" s="17"/>
      <c r="T66" s="26"/>
      <c r="U66" s="19">
        <f t="shared" si="16"/>
        <v>2003</v>
      </c>
      <c r="V66" s="19" t="str">
        <f t="shared" si="17"/>
        <v>SEMIS2</v>
      </c>
      <c r="W66" s="19">
        <f t="shared" si="18"/>
        <v>232</v>
      </c>
      <c r="X66" s="26">
        <f t="shared" ref="X66:Y98" si="19">D66</f>
        <v>0.46266925924310009</v>
      </c>
      <c r="Y66" s="26">
        <f t="shared" si="19"/>
        <v>0.39806804222441405</v>
      </c>
      <c r="Z66" s="26">
        <f t="shared" ref="Z66:AA98" si="20">Q66</f>
        <v>8.3255650533648612E-2</v>
      </c>
      <c r="AA66" s="26">
        <f t="shared" si="20"/>
        <v>2.4460852344923345E-2</v>
      </c>
      <c r="AB66" s="29"/>
      <c r="AC66" s="29"/>
      <c r="AD66" s="29"/>
      <c r="AE66" s="29"/>
      <c r="AF66" s="26"/>
      <c r="AG66" s="26"/>
      <c r="AH66" s="26"/>
      <c r="AI66" s="26"/>
      <c r="AJ66" s="26"/>
      <c r="AK66" s="26"/>
      <c r="AL66" s="26">
        <v>0</v>
      </c>
      <c r="AM66" s="3">
        <f t="shared" si="6"/>
        <v>232</v>
      </c>
      <c r="AN66" s="34">
        <v>1032.3333333333335</v>
      </c>
      <c r="AO66" s="1">
        <v>0</v>
      </c>
    </row>
    <row r="67" spans="1:41" s="19" customFormat="1" x14ac:dyDescent="0.25">
      <c r="A67" s="19">
        <v>2003</v>
      </c>
      <c r="B67" s="20" t="s">
        <v>19</v>
      </c>
      <c r="C67" s="27">
        <v>233</v>
      </c>
      <c r="D67" s="50">
        <v>0.58655877138430002</v>
      </c>
      <c r="E67" s="25">
        <v>0.5085162201946356</v>
      </c>
      <c r="F67" s="28">
        <v>25.767083333333332</v>
      </c>
      <c r="G67" s="29">
        <v>71.806666666666672</v>
      </c>
      <c r="H67" s="30">
        <v>0</v>
      </c>
      <c r="I67" s="30">
        <v>5</v>
      </c>
      <c r="J67" s="29">
        <v>0.44700000000000001</v>
      </c>
      <c r="K67" s="29">
        <v>40.989604166666673</v>
      </c>
      <c r="L67" s="29">
        <v>20.987000000000002</v>
      </c>
      <c r="M67" s="29">
        <v>15.932500000000001</v>
      </c>
      <c r="N67" s="30">
        <v>1</v>
      </c>
      <c r="O67" s="29">
        <v>17.213749999999997</v>
      </c>
      <c r="P67" s="36">
        <v>2</v>
      </c>
      <c r="Q67" s="26">
        <v>0.16116616791889388</v>
      </c>
      <c r="R67" s="26">
        <v>2.3887099231758521E-2</v>
      </c>
      <c r="S67" s="17"/>
      <c r="T67" s="26"/>
      <c r="U67" s="19">
        <f t="shared" ref="U67:U98" si="21">A67</f>
        <v>2003</v>
      </c>
      <c r="V67" s="19" t="str">
        <f t="shared" ref="V67:V98" si="22">B67</f>
        <v>SEMIS2</v>
      </c>
      <c r="W67" s="19">
        <f t="shared" ref="W67:W98" si="23">C67</f>
        <v>233</v>
      </c>
      <c r="X67" s="26">
        <f t="shared" si="19"/>
        <v>0.58655877138430002</v>
      </c>
      <c r="Y67" s="26">
        <f t="shared" si="19"/>
        <v>0.5085162201946356</v>
      </c>
      <c r="Z67" s="26">
        <f t="shared" si="20"/>
        <v>0.16116616791889388</v>
      </c>
      <c r="AA67" s="26">
        <f t="shared" si="20"/>
        <v>2.3887099231758521E-2</v>
      </c>
      <c r="AB67" s="29"/>
      <c r="AC67" s="29"/>
      <c r="AD67" s="29"/>
      <c r="AE67" s="29"/>
      <c r="AF67" s="26"/>
      <c r="AG67" s="26"/>
      <c r="AH67" s="26"/>
      <c r="AI67" s="26"/>
      <c r="AJ67" s="26"/>
      <c r="AK67" s="26"/>
      <c r="AL67" s="26" t="s">
        <v>24</v>
      </c>
      <c r="AM67" s="3">
        <f t="shared" ref="AM67:AM113" si="24">W67</f>
        <v>233</v>
      </c>
      <c r="AN67" s="34">
        <v>158.49999999999997</v>
      </c>
      <c r="AO67" s="39"/>
    </row>
    <row r="68" spans="1:41" s="19" customFormat="1" x14ac:dyDescent="0.25">
      <c r="A68" s="19">
        <v>2003</v>
      </c>
      <c r="B68" s="20" t="s">
        <v>19</v>
      </c>
      <c r="C68" s="27">
        <v>234</v>
      </c>
      <c r="D68" s="50">
        <v>0.34973834030726986</v>
      </c>
      <c r="E68" s="25">
        <v>0.40211389966362343</v>
      </c>
      <c r="F68" s="28">
        <v>25.266458333333333</v>
      </c>
      <c r="G68" s="29">
        <v>71.169791666666669</v>
      </c>
      <c r="H68" s="30">
        <v>0</v>
      </c>
      <c r="I68" s="30">
        <v>6</v>
      </c>
      <c r="J68" s="29">
        <v>0.44700000000000001</v>
      </c>
      <c r="K68" s="29">
        <v>39.60733333333333</v>
      </c>
      <c r="L68" s="29">
        <v>23.359583333333333</v>
      </c>
      <c r="M68" s="29"/>
      <c r="N68" s="30">
        <v>0</v>
      </c>
      <c r="O68" s="29">
        <v>21.202500000000001</v>
      </c>
      <c r="P68" s="36">
        <v>1</v>
      </c>
      <c r="Q68" s="26">
        <v>9.1605436404997159E-2</v>
      </c>
      <c r="R68" s="26">
        <v>3.2361497953046679E-2</v>
      </c>
      <c r="S68" s="17"/>
      <c r="T68" s="26"/>
      <c r="U68" s="19">
        <f t="shared" si="21"/>
        <v>2003</v>
      </c>
      <c r="V68" s="19" t="str">
        <f t="shared" si="22"/>
        <v>SEMIS2</v>
      </c>
      <c r="W68" s="19">
        <f t="shared" si="23"/>
        <v>234</v>
      </c>
      <c r="X68" s="26">
        <f t="shared" si="19"/>
        <v>0.34973834030726986</v>
      </c>
      <c r="Y68" s="26">
        <f t="shared" si="19"/>
        <v>0.40211389966362343</v>
      </c>
      <c r="Z68" s="26">
        <f t="shared" si="20"/>
        <v>9.1605436404997159E-2</v>
      </c>
      <c r="AA68" s="26">
        <f t="shared" si="20"/>
        <v>3.2361497953046679E-2</v>
      </c>
      <c r="AB68" s="29"/>
      <c r="AC68" s="29"/>
      <c r="AD68" s="29"/>
      <c r="AE68" s="29"/>
      <c r="AF68" s="26"/>
      <c r="AG68" s="26"/>
      <c r="AH68" s="26"/>
      <c r="AI68" s="26"/>
      <c r="AJ68" s="26"/>
      <c r="AK68" s="26"/>
      <c r="AL68" s="26">
        <v>0</v>
      </c>
      <c r="AM68" s="3">
        <f t="shared" si="24"/>
        <v>234</v>
      </c>
      <c r="AN68" s="34">
        <v>113.33333333333333</v>
      </c>
      <c r="AO68" s="1">
        <v>0</v>
      </c>
    </row>
    <row r="69" spans="1:41" s="19" customFormat="1" x14ac:dyDescent="0.25">
      <c r="A69" s="19">
        <v>2003</v>
      </c>
      <c r="B69" s="20" t="s">
        <v>19</v>
      </c>
      <c r="C69" s="27">
        <v>235</v>
      </c>
      <c r="D69" s="50">
        <v>0</v>
      </c>
      <c r="E69" s="25">
        <v>6.9179264850997371E-5</v>
      </c>
      <c r="F69" s="28">
        <v>19.352500000000003</v>
      </c>
      <c r="G69" s="29">
        <v>51.500833333333333</v>
      </c>
      <c r="H69" s="30">
        <v>0</v>
      </c>
      <c r="I69" s="30">
        <v>3</v>
      </c>
      <c r="J69" s="29">
        <v>0.44700000000000001</v>
      </c>
      <c r="K69" s="29">
        <v>52.041937499999996</v>
      </c>
      <c r="L69" s="29">
        <v>14.895000000000001</v>
      </c>
      <c r="M69" s="29"/>
      <c r="N69" s="30">
        <v>0</v>
      </c>
      <c r="O69" s="29"/>
      <c r="P69" s="36">
        <v>0</v>
      </c>
      <c r="Q69" s="26">
        <v>0.20975775519055734</v>
      </c>
      <c r="R69" s="26">
        <v>0.14783845946142024</v>
      </c>
      <c r="S69" s="17"/>
      <c r="T69" s="26"/>
      <c r="U69" s="19">
        <f t="shared" si="21"/>
        <v>2003</v>
      </c>
      <c r="V69" s="19" t="str">
        <f t="shared" si="22"/>
        <v>SEMIS2</v>
      </c>
      <c r="W69" s="19">
        <f t="shared" si="23"/>
        <v>235</v>
      </c>
      <c r="X69" s="26">
        <f t="shared" si="19"/>
        <v>0</v>
      </c>
      <c r="Y69" s="26">
        <f t="shared" si="19"/>
        <v>6.9179264850997371E-5</v>
      </c>
      <c r="Z69" s="26">
        <f t="shared" si="20"/>
        <v>0.20975775519055734</v>
      </c>
      <c r="AA69" s="26">
        <f t="shared" si="20"/>
        <v>0.14783845946142024</v>
      </c>
      <c r="AB69" s="29"/>
      <c r="AC69" s="29"/>
      <c r="AD69" s="29"/>
      <c r="AE69" s="29"/>
      <c r="AF69" s="26"/>
      <c r="AG69" s="26"/>
      <c r="AH69" s="26"/>
      <c r="AI69" s="26"/>
      <c r="AJ69" s="26"/>
      <c r="AK69" s="26"/>
      <c r="AL69" s="26" t="s">
        <v>24</v>
      </c>
      <c r="AM69" s="3">
        <f t="shared" si="24"/>
        <v>235</v>
      </c>
      <c r="AN69" s="34">
        <v>822.91666666666663</v>
      </c>
      <c r="AO69" s="39"/>
    </row>
    <row r="70" spans="1:41" s="19" customFormat="1" x14ac:dyDescent="0.25">
      <c r="A70" s="19">
        <v>2003</v>
      </c>
      <c r="B70" s="20" t="s">
        <v>19</v>
      </c>
      <c r="C70" s="27">
        <v>236</v>
      </c>
      <c r="D70" s="50">
        <v>0.12046545696524059</v>
      </c>
      <c r="E70" s="25">
        <v>0.14776509939854829</v>
      </c>
      <c r="F70" s="28">
        <v>17.621458333333329</v>
      </c>
      <c r="G70" s="29">
        <v>53.346875000000004</v>
      </c>
      <c r="H70" s="30">
        <v>0</v>
      </c>
      <c r="I70" s="30">
        <v>0</v>
      </c>
      <c r="J70" s="29">
        <v>0.44700000000000001</v>
      </c>
      <c r="K70" s="29">
        <v>50.732583333333331</v>
      </c>
      <c r="L70" s="29"/>
      <c r="M70" s="29"/>
      <c r="N70" s="30">
        <v>0</v>
      </c>
      <c r="O70" s="29"/>
      <c r="P70" s="36">
        <v>0</v>
      </c>
      <c r="Q70" s="26">
        <v>0</v>
      </c>
      <c r="R70" s="26">
        <v>2.9876505393225981E-2</v>
      </c>
      <c r="S70" s="17"/>
      <c r="T70" s="26"/>
      <c r="U70" s="19">
        <f t="shared" si="21"/>
        <v>2003</v>
      </c>
      <c r="V70" s="19" t="str">
        <f t="shared" si="22"/>
        <v>SEMIS2</v>
      </c>
      <c r="W70" s="19">
        <f t="shared" si="23"/>
        <v>236</v>
      </c>
      <c r="X70" s="26">
        <f t="shared" si="19"/>
        <v>0.12046545696524059</v>
      </c>
      <c r="Y70" s="26">
        <f t="shared" si="19"/>
        <v>0.14776509939854829</v>
      </c>
      <c r="Z70" s="26">
        <f t="shared" si="20"/>
        <v>0</v>
      </c>
      <c r="AA70" s="26">
        <f t="shared" si="20"/>
        <v>2.9876505393225981E-2</v>
      </c>
      <c r="AB70" s="29"/>
      <c r="AC70" s="29"/>
      <c r="AD70" s="29"/>
      <c r="AE70" s="29"/>
      <c r="AF70" s="26"/>
      <c r="AG70" s="26"/>
      <c r="AH70" s="26"/>
      <c r="AI70" s="26"/>
      <c r="AJ70" s="26"/>
      <c r="AK70" s="26"/>
      <c r="AL70" s="26">
        <v>0</v>
      </c>
      <c r="AM70" s="3">
        <f t="shared" si="24"/>
        <v>236</v>
      </c>
      <c r="AN70" s="34">
        <v>138.75</v>
      </c>
      <c r="AO70" s="1">
        <v>0.99297872340425497</v>
      </c>
    </row>
    <row r="71" spans="1:41" s="19" customFormat="1" x14ac:dyDescent="0.25">
      <c r="A71" s="19">
        <v>2003</v>
      </c>
      <c r="B71" s="20" t="s">
        <v>19</v>
      </c>
      <c r="C71" s="27">
        <v>237</v>
      </c>
      <c r="D71" s="50">
        <v>0.69868970928751384</v>
      </c>
      <c r="E71" s="25">
        <v>0.66315419600743131</v>
      </c>
      <c r="F71" s="28">
        <v>16.462083333333332</v>
      </c>
      <c r="G71" s="29">
        <v>93.618749999999991</v>
      </c>
      <c r="H71" s="30">
        <v>1.2000000000000002</v>
      </c>
      <c r="I71" s="30">
        <v>8</v>
      </c>
      <c r="J71" s="29">
        <v>0.44700000000000001</v>
      </c>
      <c r="K71" s="29">
        <v>6.8075208333333341</v>
      </c>
      <c r="L71" s="29">
        <v>15.476249999999999</v>
      </c>
      <c r="M71" s="29">
        <v>14.930000000000001</v>
      </c>
      <c r="N71" s="30">
        <v>5</v>
      </c>
      <c r="O71" s="29">
        <v>16.462083333333332</v>
      </c>
      <c r="P71" s="36">
        <v>12</v>
      </c>
      <c r="Q71" s="26">
        <v>0.35857110268942516</v>
      </c>
      <c r="R71" s="26">
        <v>0.3414630049461303</v>
      </c>
      <c r="S71" s="17"/>
      <c r="T71" s="26"/>
      <c r="U71" s="19">
        <f t="shared" si="21"/>
        <v>2003</v>
      </c>
      <c r="V71" s="19" t="str">
        <f t="shared" si="22"/>
        <v>SEMIS2</v>
      </c>
      <c r="W71" s="19">
        <f t="shared" si="23"/>
        <v>237</v>
      </c>
      <c r="X71" s="26">
        <f t="shared" si="19"/>
        <v>0.69868970928751384</v>
      </c>
      <c r="Y71" s="26">
        <f t="shared" si="19"/>
        <v>0.66315419600743131</v>
      </c>
      <c r="Z71" s="26">
        <f t="shared" si="20"/>
        <v>0.35857110268942516</v>
      </c>
      <c r="AA71" s="26">
        <f t="shared" si="20"/>
        <v>0.3414630049461303</v>
      </c>
      <c r="AB71" s="29" t="s">
        <v>24</v>
      </c>
      <c r="AC71" s="29" t="s">
        <v>24</v>
      </c>
      <c r="AD71" s="29" t="s">
        <v>24</v>
      </c>
      <c r="AE71" s="29"/>
      <c r="AF71" s="26"/>
      <c r="AG71" s="26"/>
      <c r="AH71" s="26"/>
      <c r="AI71" s="26"/>
      <c r="AJ71" s="26"/>
      <c r="AK71" s="26"/>
      <c r="AL71" s="26">
        <v>0</v>
      </c>
      <c r="AM71" s="3">
        <f t="shared" si="24"/>
        <v>237</v>
      </c>
      <c r="AN71" s="34">
        <v>29.166666666666998</v>
      </c>
      <c r="AO71" s="1">
        <v>0</v>
      </c>
    </row>
    <row r="72" spans="1:41" s="19" customFormat="1" x14ac:dyDescent="0.25">
      <c r="A72" s="19">
        <v>2003</v>
      </c>
      <c r="B72" s="20" t="s">
        <v>19</v>
      </c>
      <c r="C72" s="27">
        <v>238</v>
      </c>
      <c r="D72" s="50">
        <v>0.62489705097819181</v>
      </c>
      <c r="E72" s="25">
        <v>0.62489705097819181</v>
      </c>
      <c r="F72" s="28">
        <v>21.244791666666668</v>
      </c>
      <c r="G72" s="29">
        <v>76.664166666666659</v>
      </c>
      <c r="H72" s="30">
        <v>0.1</v>
      </c>
      <c r="I72" s="30">
        <v>10</v>
      </c>
      <c r="J72" s="29">
        <v>0.44700000000000001</v>
      </c>
      <c r="K72" s="29">
        <v>44.547750000000001</v>
      </c>
      <c r="L72" s="29">
        <v>20.713000000000001</v>
      </c>
      <c r="M72" s="29">
        <v>15.376666666666665</v>
      </c>
      <c r="N72" s="30">
        <v>3</v>
      </c>
      <c r="O72" s="29">
        <v>15.376666666666665</v>
      </c>
      <c r="P72" s="36">
        <v>3</v>
      </c>
      <c r="Q72" s="26">
        <v>0.23248150446833921</v>
      </c>
      <c r="R72" s="26">
        <v>0.21187540123415877</v>
      </c>
      <c r="S72" s="17"/>
      <c r="T72" s="26"/>
      <c r="U72" s="19">
        <f t="shared" si="21"/>
        <v>2003</v>
      </c>
      <c r="V72" s="19" t="str">
        <f t="shared" si="22"/>
        <v>SEMIS2</v>
      </c>
      <c r="W72" s="19">
        <f t="shared" si="23"/>
        <v>238</v>
      </c>
      <c r="X72" s="26">
        <f t="shared" si="19"/>
        <v>0.62489705097819181</v>
      </c>
      <c r="Y72" s="26">
        <f t="shared" si="19"/>
        <v>0.62489705097819181</v>
      </c>
      <c r="Z72" s="26">
        <f t="shared" si="20"/>
        <v>0.23248150446833921</v>
      </c>
      <c r="AA72" s="26">
        <f t="shared" si="20"/>
        <v>0.21187540123415877</v>
      </c>
      <c r="AB72" s="29">
        <f t="shared" si="7"/>
        <v>8.2921423057336588E-2</v>
      </c>
      <c r="AC72" s="29" t="s">
        <v>24</v>
      </c>
      <c r="AD72" s="29" t="s">
        <v>24</v>
      </c>
      <c r="AE72" s="29"/>
      <c r="AF72" s="26">
        <f>AB72*Z72</f>
        <v>1.9277697185025242E-2</v>
      </c>
      <c r="AG72" s="26" t="s">
        <v>24</v>
      </c>
      <c r="AH72" s="26" t="s">
        <v>24</v>
      </c>
      <c r="AI72" s="26">
        <f t="shared" si="11"/>
        <v>1.9277697185025242E-2</v>
      </c>
      <c r="AJ72" s="26">
        <f>AI72*Z72*X72</f>
        <v>2.8006061402031483E-3</v>
      </c>
      <c r="AK72" s="26"/>
      <c r="AL72" s="26">
        <f>AJ72</f>
        <v>2.8006061402031483E-3</v>
      </c>
      <c r="AM72" s="3">
        <f t="shared" si="24"/>
        <v>238</v>
      </c>
      <c r="AN72" s="34">
        <v>70.833333333333343</v>
      </c>
      <c r="AO72" s="1">
        <v>1.3516949152541999</v>
      </c>
    </row>
    <row r="73" spans="1:41" s="19" customFormat="1" x14ac:dyDescent="0.25">
      <c r="A73" s="19">
        <v>2003</v>
      </c>
      <c r="B73" s="20" t="s">
        <v>19</v>
      </c>
      <c r="C73" s="27">
        <v>239</v>
      </c>
      <c r="D73" s="50">
        <v>8.1266684564825359E-2</v>
      </c>
      <c r="E73" s="25">
        <v>0.1098902103840407</v>
      </c>
      <c r="F73" s="28">
        <v>21.655416666666671</v>
      </c>
      <c r="G73" s="29">
        <v>71.524375000000006</v>
      </c>
      <c r="H73" s="30">
        <v>0</v>
      </c>
      <c r="I73" s="30">
        <v>4</v>
      </c>
      <c r="J73" s="29">
        <v>0.44700000000000001</v>
      </c>
      <c r="K73" s="29">
        <v>36.975479166666666</v>
      </c>
      <c r="L73" s="29">
        <v>21.814999999999998</v>
      </c>
      <c r="M73" s="29"/>
      <c r="N73" s="30">
        <v>0</v>
      </c>
      <c r="O73" s="29">
        <v>19.703749999999999</v>
      </c>
      <c r="P73" s="36">
        <v>2</v>
      </c>
      <c r="Q73" s="26">
        <v>0.11741931064804895</v>
      </c>
      <c r="R73" s="26">
        <v>0.12175223493930916</v>
      </c>
      <c r="S73" s="17"/>
      <c r="T73" s="26"/>
      <c r="U73" s="19">
        <f t="shared" si="21"/>
        <v>2003</v>
      </c>
      <c r="V73" s="19" t="str">
        <f t="shared" si="22"/>
        <v>SEMIS2</v>
      </c>
      <c r="W73" s="19">
        <f t="shared" si="23"/>
        <v>239</v>
      </c>
      <c r="X73" s="26">
        <f t="shared" si="19"/>
        <v>8.1266684564825359E-2</v>
      </c>
      <c r="Y73" s="26">
        <f t="shared" si="19"/>
        <v>0.1098902103840407</v>
      </c>
      <c r="Z73" s="26">
        <f t="shared" si="20"/>
        <v>0.11741931064804895</v>
      </c>
      <c r="AA73" s="26">
        <f t="shared" si="20"/>
        <v>0.12175223493930916</v>
      </c>
      <c r="AB73" s="29">
        <f t="shared" si="7"/>
        <v>6.5923658891619288E-2</v>
      </c>
      <c r="AC73" s="29">
        <f t="shared" si="13"/>
        <v>0.16584284611467318</v>
      </c>
      <c r="AD73" s="29" t="s">
        <v>24</v>
      </c>
      <c r="AE73" s="29"/>
      <c r="AF73" s="26">
        <f t="shared" ref="AF73:AF113" si="25">AB73*Z73</f>
        <v>7.7407105824510592E-3</v>
      </c>
      <c r="AG73" s="26">
        <f t="shared" si="9"/>
        <v>1.9473152666695387E-2</v>
      </c>
      <c r="AH73" s="26" t="s">
        <v>24</v>
      </c>
      <c r="AI73" s="26">
        <f t="shared" si="11"/>
        <v>2.7213863249146444E-2</v>
      </c>
      <c r="AJ73" s="48">
        <f>AI73*Z73*X73</f>
        <v>2.5968225076136638E-4</v>
      </c>
      <c r="AK73" s="26"/>
      <c r="AL73" s="26">
        <f t="shared" si="14"/>
        <v>3.0602883909645147E-3</v>
      </c>
      <c r="AM73" s="3">
        <f t="shared" si="24"/>
        <v>239</v>
      </c>
      <c r="AN73" s="34">
        <v>87.75</v>
      </c>
      <c r="AO73" s="1">
        <v>0</v>
      </c>
    </row>
    <row r="74" spans="1:41" s="19" customFormat="1" x14ac:dyDescent="0.25">
      <c r="A74" s="19">
        <v>2003</v>
      </c>
      <c r="B74" s="20" t="s">
        <v>19</v>
      </c>
      <c r="C74" s="27">
        <v>240</v>
      </c>
      <c r="D74" s="50">
        <v>0.76677088026004303</v>
      </c>
      <c r="E74" s="25">
        <v>0.76986026281121023</v>
      </c>
      <c r="F74" s="28">
        <v>15.407916666666667</v>
      </c>
      <c r="G74" s="29">
        <v>73.3</v>
      </c>
      <c r="H74" s="30">
        <v>0</v>
      </c>
      <c r="I74" s="30">
        <v>4</v>
      </c>
      <c r="J74" s="29">
        <v>0.44700000000000001</v>
      </c>
      <c r="K74" s="29">
        <v>40.456583333333334</v>
      </c>
      <c r="L74" s="29">
        <v>12.101875</v>
      </c>
      <c r="M74" s="29">
        <v>10.494999999999999</v>
      </c>
      <c r="N74" s="30">
        <v>1</v>
      </c>
      <c r="O74" s="29">
        <v>11.2075</v>
      </c>
      <c r="P74" s="36">
        <v>2</v>
      </c>
      <c r="Q74" s="26">
        <v>0.27086326447068609</v>
      </c>
      <c r="R74" s="26">
        <v>0.26076974693039112</v>
      </c>
      <c r="S74" s="17"/>
      <c r="T74" s="26"/>
      <c r="U74" s="19">
        <f t="shared" si="21"/>
        <v>2003</v>
      </c>
      <c r="V74" s="19" t="str">
        <f t="shared" si="22"/>
        <v>SEMIS2</v>
      </c>
      <c r="W74" s="19">
        <f t="shared" si="23"/>
        <v>240</v>
      </c>
      <c r="X74" s="26">
        <f t="shared" si="19"/>
        <v>0.76677088026004303</v>
      </c>
      <c r="Y74" s="26">
        <f t="shared" si="19"/>
        <v>0.76986026281121023</v>
      </c>
      <c r="Z74" s="26">
        <f t="shared" si="20"/>
        <v>0.27086326447068609</v>
      </c>
      <c r="AA74" s="26">
        <f t="shared" si="20"/>
        <v>0.26076974693039112</v>
      </c>
      <c r="AB74" s="29">
        <f t="shared" si="7"/>
        <v>2.7474364676104042E-2</v>
      </c>
      <c r="AC74" s="29">
        <f t="shared" si="13"/>
        <v>0.13184731778323858</v>
      </c>
      <c r="AD74" s="29">
        <f t="shared" si="15"/>
        <v>0.24876426917200972</v>
      </c>
      <c r="AE74" s="29"/>
      <c r="AF74" s="26">
        <f t="shared" si="25"/>
        <v>7.4417961054276446E-3</v>
      </c>
      <c r="AG74" s="26">
        <f t="shared" si="9"/>
        <v>3.5712594906471946E-2</v>
      </c>
      <c r="AH74" s="26">
        <f t="shared" si="10"/>
        <v>6.7381102031595017E-2</v>
      </c>
      <c r="AI74" s="26">
        <f t="shared" si="11"/>
        <v>0.11053549304349461</v>
      </c>
      <c r="AJ74" s="26">
        <f t="shared" si="12"/>
        <v>2.2957123594442103E-2</v>
      </c>
      <c r="AK74" s="26"/>
      <c r="AL74" s="26">
        <f t="shared" si="14"/>
        <v>2.6017411985406618E-2</v>
      </c>
      <c r="AM74" s="3">
        <f t="shared" si="24"/>
        <v>240</v>
      </c>
      <c r="AN74" s="34">
        <v>546.25</v>
      </c>
      <c r="AO74" s="39"/>
    </row>
    <row r="75" spans="1:41" s="19" customFormat="1" x14ac:dyDescent="0.25">
      <c r="A75" s="19">
        <v>2003</v>
      </c>
      <c r="B75" s="20" t="s">
        <v>19</v>
      </c>
      <c r="C75" s="27">
        <v>241</v>
      </c>
      <c r="D75" s="50">
        <v>0.73348042575703576</v>
      </c>
      <c r="E75" s="25">
        <v>0.73348042575703576</v>
      </c>
      <c r="F75" s="28">
        <v>17.579375000000002</v>
      </c>
      <c r="G75" s="29">
        <v>89.237500000000011</v>
      </c>
      <c r="H75" s="30">
        <v>10.199999999999999</v>
      </c>
      <c r="I75" s="30">
        <v>9</v>
      </c>
      <c r="J75" s="29">
        <v>0.44700000000000001</v>
      </c>
      <c r="K75" s="29">
        <v>16.205854166666668</v>
      </c>
      <c r="L75" s="29">
        <v>17.091111111111108</v>
      </c>
      <c r="M75" s="29">
        <v>15.5495</v>
      </c>
      <c r="N75" s="30">
        <v>5</v>
      </c>
      <c r="O75" s="29">
        <v>15.982083333333334</v>
      </c>
      <c r="P75" s="36">
        <v>6</v>
      </c>
      <c r="Q75" s="26">
        <v>0.33575858614855308</v>
      </c>
      <c r="R75" s="26">
        <v>0.32417576888337846</v>
      </c>
      <c r="S75" s="17"/>
      <c r="T75" s="26"/>
      <c r="U75" s="19">
        <f t="shared" si="21"/>
        <v>2003</v>
      </c>
      <c r="V75" s="19" t="str">
        <f t="shared" si="22"/>
        <v>SEMIS2</v>
      </c>
      <c r="W75" s="19">
        <f t="shared" si="23"/>
        <v>241</v>
      </c>
      <c r="X75" s="26">
        <f t="shared" si="19"/>
        <v>0.73348042575703576</v>
      </c>
      <c r="Y75" s="26">
        <f t="shared" si="19"/>
        <v>0.73348042575703576</v>
      </c>
      <c r="Z75" s="26">
        <f t="shared" si="20"/>
        <v>0.33575858614855308</v>
      </c>
      <c r="AA75" s="26">
        <f t="shared" si="20"/>
        <v>0.32417576888337846</v>
      </c>
      <c r="AB75" s="29">
        <f t="shared" ref="AB75:AB113" si="26">Z67*0.33</f>
        <v>5.3184835413234981E-2</v>
      </c>
      <c r="AC75" s="29">
        <f t="shared" si="13"/>
        <v>5.4948729352208084E-2</v>
      </c>
      <c r="AD75" s="29">
        <f t="shared" si="15"/>
        <v>0.19777097667485785</v>
      </c>
      <c r="AE75" s="29"/>
      <c r="AF75" s="26">
        <f t="shared" si="25"/>
        <v>1.7857265142891276E-2</v>
      </c>
      <c r="AG75" s="26">
        <f t="shared" ref="AG75:AG113" si="27">AC75*Z75</f>
        <v>1.8449507677956885E-2</v>
      </c>
      <c r="AH75" s="26">
        <f t="shared" ref="AH75:AH113" si="28">AD75*Z75</f>
        <v>6.6403303509568745E-2</v>
      </c>
      <c r="AI75" s="26">
        <f t="shared" ref="AI75:AI113" si="29">SUM(AF75:AH75)</f>
        <v>0.1027100763304169</v>
      </c>
      <c r="AJ75" s="26">
        <f t="shared" ref="AJ75" si="30">AI75*Z75*X75</f>
        <v>2.5294651940504023E-2</v>
      </c>
      <c r="AK75" s="26"/>
      <c r="AL75" s="26">
        <f t="shared" si="14"/>
        <v>5.1312063925910645E-2</v>
      </c>
      <c r="AM75" s="3">
        <f t="shared" si="24"/>
        <v>241</v>
      </c>
      <c r="AN75" s="34">
        <v>2035.75</v>
      </c>
      <c r="AO75" s="1">
        <v>52.659574468085097</v>
      </c>
    </row>
    <row r="76" spans="1:41" s="19" customFormat="1" x14ac:dyDescent="0.25">
      <c r="A76" s="19">
        <v>2003</v>
      </c>
      <c r="B76" s="20" t="s">
        <v>19</v>
      </c>
      <c r="C76" s="27">
        <v>242</v>
      </c>
      <c r="D76" s="50">
        <v>0.72395639344769258</v>
      </c>
      <c r="E76" s="25">
        <v>0.72005086717227818</v>
      </c>
      <c r="F76" s="28">
        <v>15.797499999999999</v>
      </c>
      <c r="G76" s="29">
        <v>75.196458333333325</v>
      </c>
      <c r="H76" s="30">
        <v>0</v>
      </c>
      <c r="I76" s="30">
        <v>0</v>
      </c>
      <c r="J76" s="29">
        <v>0.44700000000000001</v>
      </c>
      <c r="K76" s="29">
        <v>30.701187499999993</v>
      </c>
      <c r="L76" s="29"/>
      <c r="M76" s="29"/>
      <c r="N76" s="30">
        <v>0</v>
      </c>
      <c r="O76" s="29"/>
      <c r="P76" s="36">
        <v>0</v>
      </c>
      <c r="Q76" s="26">
        <v>0</v>
      </c>
      <c r="R76" s="26">
        <v>2.6412102242139059E-2</v>
      </c>
      <c r="S76" s="17"/>
      <c r="T76" s="26"/>
      <c r="U76" s="19">
        <f t="shared" si="21"/>
        <v>2003</v>
      </c>
      <c r="V76" s="19" t="str">
        <f t="shared" si="22"/>
        <v>SEMIS2</v>
      </c>
      <c r="W76" s="19">
        <f t="shared" si="23"/>
        <v>242</v>
      </c>
      <c r="X76" s="26">
        <f t="shared" si="19"/>
        <v>0.72395639344769258</v>
      </c>
      <c r="Y76" s="26">
        <f t="shared" si="19"/>
        <v>0.72005086717227818</v>
      </c>
      <c r="Z76" s="26">
        <f t="shared" si="20"/>
        <v>0</v>
      </c>
      <c r="AA76" s="26">
        <f t="shared" si="20"/>
        <v>2.6412102242139059E-2</v>
      </c>
      <c r="AB76" s="29">
        <f t="shared" si="26"/>
        <v>3.0229794013649065E-2</v>
      </c>
      <c r="AC76" s="29">
        <f t="shared" ref="AC76:AC112" si="31">Z67*0.66</f>
        <v>0.10636967082646996</v>
      </c>
      <c r="AD76" s="29">
        <f t="shared" si="15"/>
        <v>8.2423094028312119E-2</v>
      </c>
      <c r="AE76" s="29"/>
      <c r="AF76" s="26">
        <f t="shared" si="25"/>
        <v>0</v>
      </c>
      <c r="AG76" s="26">
        <f t="shared" si="27"/>
        <v>0</v>
      </c>
      <c r="AH76" s="26">
        <f t="shared" si="28"/>
        <v>0</v>
      </c>
      <c r="AI76" s="26">
        <f t="shared" si="29"/>
        <v>0</v>
      </c>
      <c r="AJ76" s="26">
        <f t="shared" ref="AJ76:AJ113" si="32">AI76*Z76*X76</f>
        <v>0</v>
      </c>
      <c r="AK76" s="26"/>
      <c r="AL76" s="26">
        <f t="shared" si="14"/>
        <v>5.1312063925910645E-2</v>
      </c>
      <c r="AM76" s="3">
        <f t="shared" si="24"/>
        <v>242</v>
      </c>
      <c r="AN76" s="34">
        <v>178.33333333333329</v>
      </c>
      <c r="AO76" s="39"/>
    </row>
    <row r="77" spans="1:41" s="19" customFormat="1" x14ac:dyDescent="0.25">
      <c r="A77" s="19">
        <v>2003</v>
      </c>
      <c r="B77" s="20" t="s">
        <v>19</v>
      </c>
      <c r="C77" s="27">
        <v>243</v>
      </c>
      <c r="D77" s="50">
        <v>0.73361094787103764</v>
      </c>
      <c r="E77" s="25">
        <v>0.76669760385703078</v>
      </c>
      <c r="F77" s="28">
        <v>17.248604166666667</v>
      </c>
      <c r="G77" s="29">
        <v>72.584791666666675</v>
      </c>
      <c r="H77" s="30">
        <v>0</v>
      </c>
      <c r="I77" s="30">
        <v>4</v>
      </c>
      <c r="J77" s="29">
        <v>0.44700000000000001</v>
      </c>
      <c r="K77" s="29">
        <v>40.830354166666666</v>
      </c>
      <c r="L77" s="29">
        <v>11.040812500000001</v>
      </c>
      <c r="M77" s="29">
        <v>8.0716250000000009</v>
      </c>
      <c r="N77" s="30">
        <v>2</v>
      </c>
      <c r="O77" s="29">
        <v>8.0716250000000009</v>
      </c>
      <c r="P77" s="36">
        <v>2</v>
      </c>
      <c r="Q77" s="26">
        <v>0.26022809537891106</v>
      </c>
      <c r="R77" s="26">
        <v>0.23137634104258981</v>
      </c>
      <c r="S77" s="17"/>
      <c r="T77" s="26"/>
      <c r="U77" s="19">
        <f t="shared" si="21"/>
        <v>2003</v>
      </c>
      <c r="V77" s="19" t="str">
        <f t="shared" si="22"/>
        <v>SEMIS2</v>
      </c>
      <c r="W77" s="19">
        <f t="shared" si="23"/>
        <v>243</v>
      </c>
      <c r="X77" s="26">
        <f t="shared" si="19"/>
        <v>0.73361094787103764</v>
      </c>
      <c r="Y77" s="26">
        <f t="shared" si="19"/>
        <v>0.76669760385703078</v>
      </c>
      <c r="Z77" s="26">
        <f t="shared" si="20"/>
        <v>0.26022809537891106</v>
      </c>
      <c r="AA77" s="26">
        <f t="shared" si="20"/>
        <v>0.23137634104258981</v>
      </c>
      <c r="AB77" s="29">
        <f t="shared" si="26"/>
        <v>6.9220059212883919E-2</v>
      </c>
      <c r="AC77" s="29">
        <f t="shared" si="31"/>
        <v>6.0459588027298131E-2</v>
      </c>
      <c r="AD77" s="29">
        <f t="shared" ref="AD77:AD113" si="33">Z67*0.99</f>
        <v>0.15955450623970494</v>
      </c>
      <c r="AE77" s="29"/>
      <c r="AF77" s="26">
        <f t="shared" si="25"/>
        <v>1.8013004170984229E-2</v>
      </c>
      <c r="AG77" s="26">
        <f t="shared" si="27"/>
        <v>1.5733283439737407E-2</v>
      </c>
      <c r="AH77" s="26">
        <f t="shared" si="28"/>
        <v>4.1520565267880997E-2</v>
      </c>
      <c r="AI77" s="26">
        <f t="shared" si="29"/>
        <v>7.526685287860263E-2</v>
      </c>
      <c r="AJ77" s="26">
        <f t="shared" si="32"/>
        <v>1.4368907342119435E-2</v>
      </c>
      <c r="AK77" s="26"/>
      <c r="AL77" s="26">
        <f t="shared" ref="AL77:AL113" si="34">AL76+AJ77</f>
        <v>6.5680971268030075E-2</v>
      </c>
      <c r="AM77" s="3">
        <f t="shared" si="24"/>
        <v>243</v>
      </c>
      <c r="AN77" s="34">
        <v>32.5</v>
      </c>
      <c r="AO77" s="39"/>
    </row>
    <row r="78" spans="1:41" s="19" customFormat="1" x14ac:dyDescent="0.25">
      <c r="A78" s="19">
        <v>2003</v>
      </c>
      <c r="B78" s="20" t="s">
        <v>19</v>
      </c>
      <c r="C78" s="27">
        <v>244</v>
      </c>
      <c r="D78" s="50">
        <v>0.75695392828745001</v>
      </c>
      <c r="E78" s="25">
        <v>0.73795290433814709</v>
      </c>
      <c r="F78" s="28">
        <v>19.149999999999999</v>
      </c>
      <c r="G78" s="29">
        <v>74.236458333333331</v>
      </c>
      <c r="H78" s="30">
        <v>0</v>
      </c>
      <c r="I78" s="30">
        <v>3</v>
      </c>
      <c r="J78" s="29">
        <v>0.44700000000000001</v>
      </c>
      <c r="K78" s="29">
        <v>32.327458333333333</v>
      </c>
      <c r="L78" s="29">
        <v>12.761666666666665</v>
      </c>
      <c r="M78" s="29">
        <v>11.86</v>
      </c>
      <c r="N78" s="30">
        <v>2</v>
      </c>
      <c r="O78" s="29">
        <v>11.86</v>
      </c>
      <c r="P78" s="36">
        <v>2</v>
      </c>
      <c r="Q78" s="26">
        <v>0.21576491465434394</v>
      </c>
      <c r="R78" s="26">
        <v>0.15161233366003671</v>
      </c>
      <c r="S78" s="17"/>
      <c r="T78" s="26"/>
      <c r="U78" s="19">
        <f t="shared" si="21"/>
        <v>2003</v>
      </c>
      <c r="V78" s="19" t="str">
        <f t="shared" si="22"/>
        <v>SEMIS2</v>
      </c>
      <c r="W78" s="19">
        <f t="shared" si="23"/>
        <v>244</v>
      </c>
      <c r="X78" s="26">
        <f t="shared" si="19"/>
        <v>0.75695392828745001</v>
      </c>
      <c r="Y78" s="26">
        <f t="shared" si="19"/>
        <v>0.73795290433814709</v>
      </c>
      <c r="Z78" s="26">
        <f t="shared" si="20"/>
        <v>0.21576491465434394</v>
      </c>
      <c r="AA78" s="26">
        <f t="shared" si="20"/>
        <v>0.15161233366003671</v>
      </c>
      <c r="AB78" s="29">
        <f t="shared" si="26"/>
        <v>0</v>
      </c>
      <c r="AC78" s="29">
        <f t="shared" si="31"/>
        <v>0.13844011842576784</v>
      </c>
      <c r="AD78" s="29">
        <f t="shared" si="33"/>
        <v>9.0689382040947189E-2</v>
      </c>
      <c r="AE78" s="29"/>
      <c r="AF78" s="26">
        <f t="shared" si="25"/>
        <v>0</v>
      </c>
      <c r="AG78" s="26">
        <f t="shared" si="27"/>
        <v>2.9870520336873065E-2</v>
      </c>
      <c r="AH78" s="26">
        <f t="shared" si="28"/>
        <v>1.9567586776120163E-2</v>
      </c>
      <c r="AI78" s="26">
        <f t="shared" si="29"/>
        <v>4.9438107112993228E-2</v>
      </c>
      <c r="AJ78" s="26">
        <f t="shared" si="32"/>
        <v>8.0744343367931629E-3</v>
      </c>
      <c r="AK78" s="26"/>
      <c r="AL78" s="26">
        <f t="shared" si="34"/>
        <v>7.3755405604823243E-2</v>
      </c>
      <c r="AM78" s="3">
        <f t="shared" si="24"/>
        <v>244</v>
      </c>
      <c r="AN78" s="34">
        <v>34.166666666666664</v>
      </c>
      <c r="AO78" s="39"/>
    </row>
    <row r="79" spans="1:41" s="19" customFormat="1" x14ac:dyDescent="0.25">
      <c r="A79" s="19">
        <v>2003</v>
      </c>
      <c r="B79" s="20" t="s">
        <v>19</v>
      </c>
      <c r="C79" s="27">
        <v>245</v>
      </c>
      <c r="D79" s="50">
        <v>0.75242220596366793</v>
      </c>
      <c r="E79" s="25">
        <v>0.72620575946399402</v>
      </c>
      <c r="F79" s="28">
        <v>18.328958333333329</v>
      </c>
      <c r="G79" s="29">
        <v>68.168333333333337</v>
      </c>
      <c r="H79" s="30">
        <v>0</v>
      </c>
      <c r="I79" s="30">
        <v>0</v>
      </c>
      <c r="J79" s="29">
        <v>0.44700000000000001</v>
      </c>
      <c r="K79" s="29">
        <v>49.150895833333344</v>
      </c>
      <c r="L79" s="29"/>
      <c r="M79" s="29"/>
      <c r="N79" s="30">
        <v>0</v>
      </c>
      <c r="O79" s="29">
        <v>11.807499999999999</v>
      </c>
      <c r="P79" s="36">
        <v>1</v>
      </c>
      <c r="Q79" s="26">
        <v>0</v>
      </c>
      <c r="R79" s="26">
        <v>3.1840145065735272E-2</v>
      </c>
      <c r="S79" s="17"/>
      <c r="T79" s="26"/>
      <c r="U79" s="19">
        <f t="shared" si="21"/>
        <v>2003</v>
      </c>
      <c r="V79" s="19" t="str">
        <f t="shared" si="22"/>
        <v>SEMIS2</v>
      </c>
      <c r="W79" s="19">
        <f t="shared" si="23"/>
        <v>245</v>
      </c>
      <c r="X79" s="26">
        <f t="shared" si="19"/>
        <v>0.75242220596366793</v>
      </c>
      <c r="Y79" s="26">
        <f t="shared" si="19"/>
        <v>0.72620575946399402</v>
      </c>
      <c r="Z79" s="26">
        <f t="shared" si="20"/>
        <v>0</v>
      </c>
      <c r="AA79" s="26">
        <f t="shared" si="20"/>
        <v>3.1840145065735272E-2</v>
      </c>
      <c r="AB79" s="29">
        <f t="shared" si="26"/>
        <v>0.11832846388751031</v>
      </c>
      <c r="AC79" s="29">
        <f t="shared" si="31"/>
        <v>0</v>
      </c>
      <c r="AD79" s="29">
        <f t="shared" si="33"/>
        <v>0.20766017763865177</v>
      </c>
      <c r="AE79" s="29"/>
      <c r="AF79" s="26">
        <f t="shared" si="25"/>
        <v>0</v>
      </c>
      <c r="AG79" s="26">
        <f t="shared" si="27"/>
        <v>0</v>
      </c>
      <c r="AH79" s="26">
        <f t="shared" si="28"/>
        <v>0</v>
      </c>
      <c r="AI79" s="26">
        <f t="shared" si="29"/>
        <v>0</v>
      </c>
      <c r="AJ79" s="26">
        <f t="shared" si="32"/>
        <v>0</v>
      </c>
      <c r="AK79" s="26"/>
      <c r="AL79" s="26">
        <f t="shared" si="34"/>
        <v>7.3755405604823243E-2</v>
      </c>
      <c r="AM79" s="3">
        <f t="shared" si="24"/>
        <v>245</v>
      </c>
      <c r="AN79" s="34">
        <v>419.16666666666663</v>
      </c>
      <c r="AO79" s="39"/>
    </row>
    <row r="80" spans="1:41" s="19" customFormat="1" x14ac:dyDescent="0.25">
      <c r="A80" s="19">
        <v>2003</v>
      </c>
      <c r="B80" s="20" t="s">
        <v>19</v>
      </c>
      <c r="C80" s="27">
        <v>246</v>
      </c>
      <c r="D80" s="50">
        <v>0.76117443614719671</v>
      </c>
      <c r="E80" s="25">
        <v>0.75615175003919044</v>
      </c>
      <c r="F80" s="28">
        <v>19.5</v>
      </c>
      <c r="G80" s="29">
        <v>79.123125000000002</v>
      </c>
      <c r="H80" s="30">
        <v>0</v>
      </c>
      <c r="I80" s="30">
        <v>4</v>
      </c>
      <c r="J80" s="29">
        <v>0.44700000000000001</v>
      </c>
      <c r="K80" s="29">
        <v>41.848041666666667</v>
      </c>
      <c r="L80" s="29">
        <v>13.576875000000001</v>
      </c>
      <c r="M80" s="29">
        <v>11.9125</v>
      </c>
      <c r="N80" s="30">
        <v>3</v>
      </c>
      <c r="O80" s="29">
        <v>11.9125</v>
      </c>
      <c r="P80" s="36">
        <v>3</v>
      </c>
      <c r="Q80" s="26">
        <v>0.2740121033662053</v>
      </c>
      <c r="R80" s="26">
        <v>0.17957660600018874</v>
      </c>
      <c r="S80" s="17"/>
      <c r="T80" s="26"/>
      <c r="U80" s="19">
        <f t="shared" si="21"/>
        <v>2003</v>
      </c>
      <c r="V80" s="19" t="str">
        <f t="shared" si="22"/>
        <v>SEMIS2</v>
      </c>
      <c r="W80" s="19">
        <f t="shared" si="23"/>
        <v>246</v>
      </c>
      <c r="X80" s="26">
        <f t="shared" si="19"/>
        <v>0.76117443614719671</v>
      </c>
      <c r="Y80" s="26">
        <f t="shared" si="19"/>
        <v>0.75615175003919044</v>
      </c>
      <c r="Z80" s="26">
        <f t="shared" si="20"/>
        <v>0.2740121033662053</v>
      </c>
      <c r="AA80" s="26">
        <f t="shared" si="20"/>
        <v>0.17957660600018874</v>
      </c>
      <c r="AB80" s="29">
        <f t="shared" si="26"/>
        <v>7.6718896474551948E-2</v>
      </c>
      <c r="AC80" s="29">
        <f t="shared" si="31"/>
        <v>0.23665692777502062</v>
      </c>
      <c r="AD80" s="29">
        <f t="shared" si="33"/>
        <v>0</v>
      </c>
      <c r="AE80" s="29"/>
      <c r="AF80" s="26">
        <f t="shared" si="25"/>
        <v>2.1021906190926132E-2</v>
      </c>
      <c r="AG80" s="26">
        <f t="shared" si="27"/>
        <v>6.4846862555817536E-2</v>
      </c>
      <c r="AH80" s="26">
        <f t="shared" si="28"/>
        <v>0</v>
      </c>
      <c r="AI80" s="26">
        <f t="shared" si="29"/>
        <v>8.5868768746743665E-2</v>
      </c>
      <c r="AJ80" s="26">
        <f t="shared" si="32"/>
        <v>1.7909735677036805E-2</v>
      </c>
      <c r="AK80" s="26"/>
      <c r="AL80" s="26">
        <f t="shared" si="34"/>
        <v>9.1665141281860041E-2</v>
      </c>
      <c r="AM80" s="3">
        <f t="shared" si="24"/>
        <v>246</v>
      </c>
      <c r="AN80" s="34">
        <v>1187.5</v>
      </c>
      <c r="AO80" s="39"/>
    </row>
    <row r="81" spans="1:41" s="19" customFormat="1" x14ac:dyDescent="0.25">
      <c r="A81" s="19">
        <v>2003</v>
      </c>
      <c r="B81" s="20" t="s">
        <v>19</v>
      </c>
      <c r="C81" s="27">
        <v>247</v>
      </c>
      <c r="D81" s="50">
        <v>0.68332785310941757</v>
      </c>
      <c r="E81" s="25">
        <v>0.65605545898048867</v>
      </c>
      <c r="F81" s="28">
        <v>21.459583333333331</v>
      </c>
      <c r="G81" s="29">
        <v>81.864999999999995</v>
      </c>
      <c r="H81" s="30">
        <v>3.9999999999999996</v>
      </c>
      <c r="I81" s="30">
        <v>8</v>
      </c>
      <c r="J81" s="29">
        <v>0.44700000000000001</v>
      </c>
      <c r="K81" s="29">
        <v>28.587937499999999</v>
      </c>
      <c r="L81" s="29">
        <v>20.0078125</v>
      </c>
      <c r="M81" s="29">
        <v>17.467499999999998</v>
      </c>
      <c r="N81" s="30">
        <v>3</v>
      </c>
      <c r="O81" s="29">
        <v>18.527999999999999</v>
      </c>
      <c r="P81" s="36">
        <v>5</v>
      </c>
      <c r="Q81" s="26">
        <v>0.24212196812379883</v>
      </c>
      <c r="R81" s="26">
        <v>0.1866716833289665</v>
      </c>
      <c r="S81" s="17"/>
      <c r="T81" s="26"/>
      <c r="U81" s="19">
        <f t="shared" si="21"/>
        <v>2003</v>
      </c>
      <c r="V81" s="19" t="str">
        <f t="shared" si="22"/>
        <v>SEMIS2</v>
      </c>
      <c r="W81" s="19">
        <f t="shared" si="23"/>
        <v>247</v>
      </c>
      <c r="X81" s="26">
        <f t="shared" si="19"/>
        <v>0.68332785310941757</v>
      </c>
      <c r="Y81" s="26">
        <f t="shared" si="19"/>
        <v>0.65605545898048867</v>
      </c>
      <c r="Z81" s="26">
        <f t="shared" si="20"/>
        <v>0.24212196812379883</v>
      </c>
      <c r="AA81" s="26">
        <f t="shared" si="20"/>
        <v>0.1866716833289665</v>
      </c>
      <c r="AB81" s="29">
        <f t="shared" si="26"/>
        <v>3.8748372513856155E-2</v>
      </c>
      <c r="AC81" s="29">
        <f t="shared" si="31"/>
        <v>0.1534377929491039</v>
      </c>
      <c r="AD81" s="29">
        <f t="shared" si="33"/>
        <v>0.3549853916625309</v>
      </c>
      <c r="AE81" s="29"/>
      <c r="AF81" s="26">
        <f t="shared" si="25"/>
        <v>9.3818322146489632E-3</v>
      </c>
      <c r="AG81" s="26">
        <f t="shared" si="27"/>
        <v>3.7150660413408976E-2</v>
      </c>
      <c r="AH81" s="26">
        <f t="shared" si="28"/>
        <v>8.5949761684529544E-2</v>
      </c>
      <c r="AI81" s="26">
        <f t="shared" si="29"/>
        <v>0.13248225431258748</v>
      </c>
      <c r="AJ81" s="26">
        <f t="shared" si="32"/>
        <v>2.1919014717956809E-2</v>
      </c>
      <c r="AK81" s="26"/>
      <c r="AL81" s="26">
        <f t="shared" si="34"/>
        <v>0.11358415599981685</v>
      </c>
      <c r="AM81" s="3">
        <f t="shared" si="24"/>
        <v>247</v>
      </c>
      <c r="AN81" s="34">
        <v>3069.9166666666601</v>
      </c>
      <c r="AO81" s="1">
        <v>59.084459459459403</v>
      </c>
    </row>
    <row r="82" spans="1:41" s="19" customFormat="1" x14ac:dyDescent="0.25">
      <c r="A82" s="19">
        <v>2003</v>
      </c>
      <c r="B82" s="20" t="s">
        <v>19</v>
      </c>
      <c r="C82" s="27">
        <v>248</v>
      </c>
      <c r="D82" s="50">
        <v>0.73823321192496449</v>
      </c>
      <c r="E82" s="25">
        <v>0.72113772726496783</v>
      </c>
      <c r="F82" s="28">
        <v>17.465833333333332</v>
      </c>
      <c r="G82" s="29">
        <v>80.986041666666665</v>
      </c>
      <c r="H82" s="30">
        <v>0</v>
      </c>
      <c r="I82" s="30">
        <v>3</v>
      </c>
      <c r="J82" s="29">
        <v>0.44700000000000001</v>
      </c>
      <c r="K82" s="29">
        <v>34.421958333333343</v>
      </c>
      <c r="L82" s="29">
        <v>14.344166666666666</v>
      </c>
      <c r="M82" s="29">
        <v>14.19875</v>
      </c>
      <c r="N82" s="30">
        <v>2</v>
      </c>
      <c r="O82" s="29">
        <v>14.344166666666666</v>
      </c>
      <c r="P82" s="36">
        <v>3</v>
      </c>
      <c r="Q82" s="26">
        <v>0.21311154609149457</v>
      </c>
      <c r="R82" s="26">
        <v>0.18025599568315342</v>
      </c>
      <c r="S82" s="17"/>
      <c r="T82" s="26"/>
      <c r="U82" s="19">
        <f t="shared" si="21"/>
        <v>2003</v>
      </c>
      <c r="V82" s="19" t="str">
        <f t="shared" si="22"/>
        <v>SEMIS2</v>
      </c>
      <c r="W82" s="19">
        <f t="shared" si="23"/>
        <v>248</v>
      </c>
      <c r="X82" s="26">
        <f t="shared" si="19"/>
        <v>0.73823321192496449</v>
      </c>
      <c r="Y82" s="26">
        <f t="shared" si="19"/>
        <v>0.72113772726496783</v>
      </c>
      <c r="Z82" s="26">
        <f t="shared" si="20"/>
        <v>0.21311154609149457</v>
      </c>
      <c r="AA82" s="26">
        <f t="shared" si="20"/>
        <v>0.18025599568315342</v>
      </c>
      <c r="AB82" s="29">
        <f t="shared" si="26"/>
        <v>8.9384877275326416E-2</v>
      </c>
      <c r="AC82" s="29">
        <f t="shared" si="31"/>
        <v>7.749674502771231E-2</v>
      </c>
      <c r="AD82" s="29">
        <f t="shared" si="33"/>
        <v>0.2301566894236558</v>
      </c>
      <c r="AE82" s="29"/>
      <c r="AF82" s="26">
        <f t="shared" si="25"/>
        <v>1.9048949393343312E-2</v>
      </c>
      <c r="AG82" s="26">
        <f t="shared" si="27"/>
        <v>1.6515451149914116E-2</v>
      </c>
      <c r="AH82" s="26">
        <f t="shared" si="28"/>
        <v>4.9049047926375225E-2</v>
      </c>
      <c r="AI82" s="26">
        <f t="shared" si="29"/>
        <v>8.4613448469632646E-2</v>
      </c>
      <c r="AJ82" s="26">
        <f t="shared" si="32"/>
        <v>1.3311897185150983E-2</v>
      </c>
      <c r="AK82" s="26"/>
      <c r="AL82" s="26">
        <f t="shared" si="34"/>
        <v>0.12689605318496783</v>
      </c>
      <c r="AM82" s="3">
        <f t="shared" si="24"/>
        <v>248</v>
      </c>
      <c r="AN82" s="34">
        <v>283.33333333333331</v>
      </c>
      <c r="AO82" s="39"/>
    </row>
    <row r="83" spans="1:41" s="19" customFormat="1" x14ac:dyDescent="0.25">
      <c r="A83" s="19">
        <v>2003</v>
      </c>
      <c r="B83" s="20" t="s">
        <v>19</v>
      </c>
      <c r="C83" s="27">
        <v>249</v>
      </c>
      <c r="D83" s="50">
        <v>0.76261170027570335</v>
      </c>
      <c r="E83" s="25">
        <v>0.73369339157346192</v>
      </c>
      <c r="F83" s="28">
        <v>19.956666666666667</v>
      </c>
      <c r="G83" s="29">
        <v>68.356666666666669</v>
      </c>
      <c r="H83" s="30">
        <v>0</v>
      </c>
      <c r="I83" s="30">
        <v>3</v>
      </c>
      <c r="J83" s="29">
        <v>0.44700000000000001</v>
      </c>
      <c r="K83" s="29">
        <v>46.303520833333323</v>
      </c>
      <c r="L83" s="29">
        <v>13.693333333333333</v>
      </c>
      <c r="M83" s="29">
        <v>12.556249999999999</v>
      </c>
      <c r="N83" s="30">
        <v>2</v>
      </c>
      <c r="O83" s="29">
        <v>13.693333333333333</v>
      </c>
      <c r="P83" s="36">
        <v>3</v>
      </c>
      <c r="Q83" s="26">
        <v>0.21550157164335598</v>
      </c>
      <c r="R83" s="26">
        <v>0.13628588460266636</v>
      </c>
      <c r="S83" s="17"/>
      <c r="T83" s="26"/>
      <c r="U83" s="19">
        <f t="shared" si="21"/>
        <v>2003</v>
      </c>
      <c r="V83" s="19" t="str">
        <f t="shared" si="22"/>
        <v>SEMIS2</v>
      </c>
      <c r="W83" s="19">
        <f t="shared" si="23"/>
        <v>249</v>
      </c>
      <c r="X83" s="26">
        <f t="shared" si="19"/>
        <v>0.76261170027570335</v>
      </c>
      <c r="Y83" s="26">
        <f t="shared" si="19"/>
        <v>0.73369339157346192</v>
      </c>
      <c r="Z83" s="26">
        <f t="shared" si="20"/>
        <v>0.21550157164335598</v>
      </c>
      <c r="AA83" s="26">
        <f t="shared" si="20"/>
        <v>0.13628588460266636</v>
      </c>
      <c r="AB83" s="29">
        <f t="shared" si="26"/>
        <v>0.11080033342902253</v>
      </c>
      <c r="AC83" s="29">
        <f t="shared" si="31"/>
        <v>0.17876975455065283</v>
      </c>
      <c r="AD83" s="29">
        <f t="shared" si="33"/>
        <v>0.11624511754156845</v>
      </c>
      <c r="AE83" s="29"/>
      <c r="AF83" s="26">
        <f t="shared" si="25"/>
        <v>2.387764599256223E-2</v>
      </c>
      <c r="AG83" s="26">
        <f t="shared" si="27"/>
        <v>3.8525163067962678E-2</v>
      </c>
      <c r="AH83" s="26">
        <f t="shared" si="28"/>
        <v>2.505100552607465E-2</v>
      </c>
      <c r="AI83" s="26">
        <f t="shared" si="29"/>
        <v>8.7453814586599565E-2</v>
      </c>
      <c r="AJ83" s="26">
        <f t="shared" si="32"/>
        <v>1.4372511450262896E-2</v>
      </c>
      <c r="AK83" s="26"/>
      <c r="AL83" s="26">
        <f t="shared" si="34"/>
        <v>0.14126856463523071</v>
      </c>
      <c r="AM83" s="3">
        <f t="shared" si="24"/>
        <v>249</v>
      </c>
      <c r="AN83" s="34">
        <v>1256.6666666666599</v>
      </c>
      <c r="AO83" s="40"/>
    </row>
    <row r="84" spans="1:41" s="19" customFormat="1" x14ac:dyDescent="0.25">
      <c r="A84" s="19">
        <v>2003</v>
      </c>
      <c r="B84" s="20" t="s">
        <v>19</v>
      </c>
      <c r="C84" s="27">
        <v>250</v>
      </c>
      <c r="D84" s="50">
        <v>0.76668669964092873</v>
      </c>
      <c r="E84" s="25">
        <v>0.76925102458084127</v>
      </c>
      <c r="F84" s="28">
        <v>16.36645833333333</v>
      </c>
      <c r="G84" s="29">
        <v>88.4375</v>
      </c>
      <c r="H84" s="30">
        <v>0</v>
      </c>
      <c r="I84" s="30">
        <v>6</v>
      </c>
      <c r="J84" s="29">
        <v>0.44700000000000001</v>
      </c>
      <c r="K84" s="29">
        <v>9.7758333333333329</v>
      </c>
      <c r="L84" s="29">
        <v>14.784166666666666</v>
      </c>
      <c r="M84" s="29">
        <v>10.3225</v>
      </c>
      <c r="N84" s="30">
        <v>1</v>
      </c>
      <c r="O84" s="29">
        <v>14.552000000000001</v>
      </c>
      <c r="P84" s="36">
        <v>5</v>
      </c>
      <c r="Q84" s="26">
        <v>0.33725652186894023</v>
      </c>
      <c r="R84" s="26">
        <v>0.31334407059474034</v>
      </c>
      <c r="S84" s="17"/>
      <c r="T84" s="26"/>
      <c r="U84" s="19">
        <f t="shared" si="21"/>
        <v>2003</v>
      </c>
      <c r="V84" s="19" t="str">
        <f t="shared" si="22"/>
        <v>SEMIS2</v>
      </c>
      <c r="W84" s="19">
        <f t="shared" si="23"/>
        <v>250</v>
      </c>
      <c r="X84" s="26">
        <f t="shared" si="19"/>
        <v>0.76668669964092873</v>
      </c>
      <c r="Y84" s="26">
        <f t="shared" si="19"/>
        <v>0.76925102458084127</v>
      </c>
      <c r="Z84" s="26">
        <f t="shared" si="20"/>
        <v>0.33725652186894023</v>
      </c>
      <c r="AA84" s="26">
        <f t="shared" si="20"/>
        <v>0.31334407059474034</v>
      </c>
      <c r="AB84" s="29">
        <f t="shared" si="26"/>
        <v>0</v>
      </c>
      <c r="AC84" s="29">
        <f t="shared" si="31"/>
        <v>0.22160066685804505</v>
      </c>
      <c r="AD84" s="29">
        <f t="shared" si="33"/>
        <v>0.26815463182597921</v>
      </c>
      <c r="AE84" s="29"/>
      <c r="AF84" s="26">
        <f t="shared" si="25"/>
        <v>0</v>
      </c>
      <c r="AG84" s="26">
        <f t="shared" si="27"/>
        <v>7.4736270148382009E-2</v>
      </c>
      <c r="AH84" s="26">
        <f t="shared" si="28"/>
        <v>9.0436898452675968E-2</v>
      </c>
      <c r="AI84" s="26">
        <f t="shared" si="29"/>
        <v>0.16517316860105796</v>
      </c>
      <c r="AJ84" s="26">
        <f t="shared" si="32"/>
        <v>4.2708841018578643E-2</v>
      </c>
      <c r="AK84" s="26"/>
      <c r="AL84" s="26">
        <f t="shared" si="34"/>
        <v>0.18397740565380935</v>
      </c>
      <c r="AM84" s="3">
        <f t="shared" si="24"/>
        <v>250</v>
      </c>
      <c r="AN84" s="34">
        <v>2302.9166666666601</v>
      </c>
      <c r="AO84" s="40"/>
    </row>
    <row r="85" spans="1:41" s="19" customFormat="1" x14ac:dyDescent="0.25">
      <c r="A85" s="19">
        <v>2003</v>
      </c>
      <c r="B85" s="20" t="s">
        <v>19</v>
      </c>
      <c r="C85" s="27">
        <v>251</v>
      </c>
      <c r="D85" s="50">
        <v>0.74118879906378299</v>
      </c>
      <c r="E85" s="25">
        <v>0.76867392432320247</v>
      </c>
      <c r="F85" s="28">
        <v>16.32020833333333</v>
      </c>
      <c r="G85" s="29">
        <v>66.807708333333338</v>
      </c>
      <c r="H85" s="30">
        <v>0</v>
      </c>
      <c r="I85" s="30">
        <v>3</v>
      </c>
      <c r="J85" s="29">
        <v>0.44700000000000001</v>
      </c>
      <c r="K85" s="29">
        <v>48.837791666666668</v>
      </c>
      <c r="L85" s="29">
        <v>7.6124999999999998</v>
      </c>
      <c r="M85" s="29">
        <v>7.6124999999999998</v>
      </c>
      <c r="N85" s="30">
        <v>3</v>
      </c>
      <c r="O85" s="29">
        <v>7.6124999999999998</v>
      </c>
      <c r="P85" s="36">
        <v>3</v>
      </c>
      <c r="Q85" s="26">
        <v>0.14386516346337863</v>
      </c>
      <c r="R85" s="26">
        <v>0.19595413614116919</v>
      </c>
      <c r="S85" s="17"/>
      <c r="T85" s="26"/>
      <c r="U85" s="19">
        <f t="shared" si="21"/>
        <v>2003</v>
      </c>
      <c r="V85" s="19" t="str">
        <f t="shared" si="22"/>
        <v>SEMIS2</v>
      </c>
      <c r="W85" s="19">
        <f t="shared" si="23"/>
        <v>251</v>
      </c>
      <c r="X85" s="26">
        <f t="shared" si="19"/>
        <v>0.74118879906378299</v>
      </c>
      <c r="Y85" s="26">
        <f t="shared" si="19"/>
        <v>0.76867392432320247</v>
      </c>
      <c r="Z85" s="26">
        <f t="shared" si="20"/>
        <v>0.14386516346337863</v>
      </c>
      <c r="AA85" s="26">
        <f t="shared" si="20"/>
        <v>0.19595413614116919</v>
      </c>
      <c r="AB85" s="29">
        <f t="shared" si="26"/>
        <v>8.5875271475040649E-2</v>
      </c>
      <c r="AC85" s="29">
        <f t="shared" si="31"/>
        <v>0</v>
      </c>
      <c r="AD85" s="29">
        <f t="shared" si="33"/>
        <v>0.33240100028706754</v>
      </c>
      <c r="AE85" s="29"/>
      <c r="AF85" s="26">
        <f t="shared" si="25"/>
        <v>1.2354459968218739E-2</v>
      </c>
      <c r="AG85" s="26">
        <f t="shared" si="27"/>
        <v>0</v>
      </c>
      <c r="AH85" s="26">
        <f t="shared" si="28"/>
        <v>4.7820924241689537E-2</v>
      </c>
      <c r="AI85" s="26">
        <f t="shared" si="29"/>
        <v>6.0175384209908277E-2</v>
      </c>
      <c r="AJ85" s="26">
        <f t="shared" si="32"/>
        <v>6.4165763012076415E-3</v>
      </c>
      <c r="AK85" s="26"/>
      <c r="AL85" s="26">
        <f t="shared" si="34"/>
        <v>0.190393981955017</v>
      </c>
      <c r="AM85" s="3">
        <f t="shared" si="24"/>
        <v>251</v>
      </c>
      <c r="AN85" s="34">
        <v>626.16666666666663</v>
      </c>
      <c r="AO85" s="1">
        <v>20.701863354037268</v>
      </c>
    </row>
    <row r="86" spans="1:41" s="19" customFormat="1" x14ac:dyDescent="0.25">
      <c r="A86" s="19">
        <v>2003</v>
      </c>
      <c r="B86" s="20" t="s">
        <v>19</v>
      </c>
      <c r="C86" s="27">
        <v>252</v>
      </c>
      <c r="D86" s="50">
        <v>0.56988221295956987</v>
      </c>
      <c r="E86" s="25">
        <v>0.66470785691216705</v>
      </c>
      <c r="F86" s="28">
        <v>14.810666666666664</v>
      </c>
      <c r="G86" s="29">
        <v>63.212916666666672</v>
      </c>
      <c r="H86" s="30">
        <v>0</v>
      </c>
      <c r="I86" s="30">
        <v>3</v>
      </c>
      <c r="J86" s="29">
        <v>0.44700000000000001</v>
      </c>
      <c r="K86" s="29">
        <v>49.440374999999989</v>
      </c>
      <c r="L86" s="29">
        <v>4.3351666666666668</v>
      </c>
      <c r="M86" s="29">
        <v>2.3691249999999999</v>
      </c>
      <c r="N86" s="30">
        <v>2</v>
      </c>
      <c r="O86" s="29">
        <v>4.3351666666666668</v>
      </c>
      <c r="P86" s="36">
        <v>3</v>
      </c>
      <c r="Q86" s="26">
        <v>4.2176606417845409E-2</v>
      </c>
      <c r="R86" s="26">
        <v>0.21034733541608835</v>
      </c>
      <c r="S86" s="17"/>
      <c r="T86" s="26"/>
      <c r="U86" s="19">
        <f t="shared" si="21"/>
        <v>2003</v>
      </c>
      <c r="V86" s="19" t="str">
        <f t="shared" si="22"/>
        <v>SEMIS2</v>
      </c>
      <c r="W86" s="19">
        <f t="shared" si="23"/>
        <v>252</v>
      </c>
      <c r="X86" s="26">
        <f t="shared" si="19"/>
        <v>0.56988221295956987</v>
      </c>
      <c r="Y86" s="26">
        <f t="shared" si="19"/>
        <v>0.66470785691216705</v>
      </c>
      <c r="Z86" s="26">
        <f t="shared" si="20"/>
        <v>4.2176606417845409E-2</v>
      </c>
      <c r="AA86" s="26">
        <f t="shared" si="20"/>
        <v>0.21034733541608835</v>
      </c>
      <c r="AB86" s="29">
        <f t="shared" si="26"/>
        <v>7.1202421835933505E-2</v>
      </c>
      <c r="AC86" s="29">
        <f t="shared" si="31"/>
        <v>0.1717505429500813</v>
      </c>
      <c r="AD86" s="29">
        <f t="shared" si="33"/>
        <v>0</v>
      </c>
      <c r="AE86" s="29"/>
      <c r="AF86" s="26">
        <f t="shared" si="25"/>
        <v>3.003076521771569E-3</v>
      </c>
      <c r="AG86" s="26">
        <f t="shared" si="27"/>
        <v>7.2438550520568324E-3</v>
      </c>
      <c r="AH86" s="26">
        <f t="shared" si="28"/>
        <v>0</v>
      </c>
      <c r="AI86" s="26">
        <f t="shared" si="29"/>
        <v>1.0246931573828402E-2</v>
      </c>
      <c r="AJ86" s="26">
        <f t="shared" si="32"/>
        <v>2.4629215069121326E-4</v>
      </c>
      <c r="AK86" s="26"/>
      <c r="AL86" s="26">
        <f t="shared" si="34"/>
        <v>0.19064027410570822</v>
      </c>
      <c r="AM86" s="3">
        <f t="shared" si="24"/>
        <v>252</v>
      </c>
      <c r="AN86" s="34">
        <v>1065.8333333333301</v>
      </c>
      <c r="AO86" s="40"/>
    </row>
    <row r="87" spans="1:41" s="19" customFormat="1" x14ac:dyDescent="0.25">
      <c r="A87" s="19">
        <v>2003</v>
      </c>
      <c r="B87" s="20" t="s">
        <v>19</v>
      </c>
      <c r="C87" s="27">
        <v>253</v>
      </c>
      <c r="D87" s="50">
        <v>0.30289624771355433</v>
      </c>
      <c r="E87" s="25">
        <v>0.76195720936151534</v>
      </c>
      <c r="F87" s="28">
        <v>17.130729166666665</v>
      </c>
      <c r="G87" s="29">
        <v>63.758541666666666</v>
      </c>
      <c r="H87" s="30">
        <v>0</v>
      </c>
      <c r="I87" s="30">
        <v>3</v>
      </c>
      <c r="J87" s="29">
        <v>0.44700000000000001</v>
      </c>
      <c r="K87" s="29">
        <v>44.673062499999993</v>
      </c>
      <c r="L87" s="29">
        <v>4.49125</v>
      </c>
      <c r="M87" s="29">
        <v>4.49125</v>
      </c>
      <c r="N87" s="30">
        <v>3</v>
      </c>
      <c r="O87" s="29">
        <v>4.49125</v>
      </c>
      <c r="P87" s="36">
        <v>3</v>
      </c>
      <c r="Q87" s="26">
        <v>4.7550688994890782E-2</v>
      </c>
      <c r="R87" s="26">
        <v>0.18521825312243731</v>
      </c>
      <c r="S87" s="17"/>
      <c r="T87" s="26"/>
      <c r="U87" s="19">
        <f t="shared" si="21"/>
        <v>2003</v>
      </c>
      <c r="V87" s="19" t="str">
        <f t="shared" si="22"/>
        <v>SEMIS2</v>
      </c>
      <c r="W87" s="19">
        <f t="shared" si="23"/>
        <v>253</v>
      </c>
      <c r="X87" s="26">
        <f t="shared" si="19"/>
        <v>0.30289624771355433</v>
      </c>
      <c r="Y87" s="26">
        <f t="shared" si="19"/>
        <v>0.76195720936151534</v>
      </c>
      <c r="Z87" s="26">
        <f t="shared" si="20"/>
        <v>4.7550688994890782E-2</v>
      </c>
      <c r="AA87" s="26">
        <f t="shared" si="20"/>
        <v>0.18521825312243731</v>
      </c>
      <c r="AB87" s="29">
        <f t="shared" si="26"/>
        <v>0</v>
      </c>
      <c r="AC87" s="29">
        <f t="shared" si="31"/>
        <v>0.14240484367186701</v>
      </c>
      <c r="AD87" s="29">
        <f t="shared" si="33"/>
        <v>0.25762581442512195</v>
      </c>
      <c r="AE87" s="29"/>
      <c r="AF87" s="26">
        <f t="shared" si="25"/>
        <v>0</v>
      </c>
      <c r="AG87" s="26">
        <f t="shared" si="27"/>
        <v>6.7714484328069884E-3</v>
      </c>
      <c r="AH87" s="26">
        <f t="shared" si="28"/>
        <v>1.2250284978784422E-2</v>
      </c>
      <c r="AI87" s="26">
        <f t="shared" si="29"/>
        <v>1.9021733411591409E-2</v>
      </c>
      <c r="AJ87" s="26">
        <f t="shared" si="32"/>
        <v>2.7396860488525872E-4</v>
      </c>
      <c r="AK87" s="26"/>
      <c r="AL87" s="26">
        <f t="shared" si="34"/>
        <v>0.19091424271059348</v>
      </c>
      <c r="AM87" s="3">
        <f t="shared" si="24"/>
        <v>253</v>
      </c>
      <c r="AN87" s="34">
        <v>2262.4166666666601</v>
      </c>
      <c r="AO87" s="1">
        <v>23.19295302013423</v>
      </c>
    </row>
    <row r="88" spans="1:41" s="19" customFormat="1" x14ac:dyDescent="0.25">
      <c r="A88" s="19">
        <v>2003</v>
      </c>
      <c r="B88" s="20" t="s">
        <v>19</v>
      </c>
      <c r="C88" s="27">
        <v>254</v>
      </c>
      <c r="D88" s="50">
        <v>0.68104749456728142</v>
      </c>
      <c r="E88" s="25">
        <v>0.63715446292501454</v>
      </c>
      <c r="F88" s="28">
        <v>22.571249999999996</v>
      </c>
      <c r="G88" s="29">
        <v>71.618124999999992</v>
      </c>
      <c r="H88" s="30">
        <v>0</v>
      </c>
      <c r="I88" s="30">
        <v>2</v>
      </c>
      <c r="J88" s="29">
        <v>0.44700000000000001</v>
      </c>
      <c r="K88" s="29">
        <v>42.201520833333333</v>
      </c>
      <c r="L88" s="29">
        <v>12.3125</v>
      </c>
      <c r="M88" s="29">
        <v>12.3125</v>
      </c>
      <c r="N88" s="30">
        <v>2</v>
      </c>
      <c r="O88" s="29">
        <v>13.979999999999999</v>
      </c>
      <c r="P88" s="36">
        <v>3</v>
      </c>
      <c r="Q88" s="26">
        <v>0.14518588307261832</v>
      </c>
      <c r="R88" s="26">
        <v>7.1147775962673854E-2</v>
      </c>
      <c r="S88" s="17"/>
      <c r="T88" s="26"/>
      <c r="U88" s="19">
        <f t="shared" si="21"/>
        <v>2003</v>
      </c>
      <c r="V88" s="19" t="str">
        <f t="shared" si="22"/>
        <v>SEMIS2</v>
      </c>
      <c r="W88" s="19">
        <f t="shared" si="23"/>
        <v>254</v>
      </c>
      <c r="X88" s="26">
        <f t="shared" si="19"/>
        <v>0.68104749456728142</v>
      </c>
      <c r="Y88" s="26">
        <f t="shared" si="19"/>
        <v>0.63715446292501454</v>
      </c>
      <c r="Z88" s="26">
        <f t="shared" si="20"/>
        <v>0.14518588307261832</v>
      </c>
      <c r="AA88" s="26">
        <f t="shared" si="20"/>
        <v>7.1147775962673854E-2</v>
      </c>
      <c r="AB88" s="29">
        <f t="shared" si="26"/>
        <v>9.0423994110847755E-2</v>
      </c>
      <c r="AC88" s="29">
        <f t="shared" si="31"/>
        <v>0</v>
      </c>
      <c r="AD88" s="29">
        <f t="shared" si="33"/>
        <v>0.21360726550780051</v>
      </c>
      <c r="AE88" s="29"/>
      <c r="AF88" s="26">
        <f t="shared" si="25"/>
        <v>1.3128287435936669E-2</v>
      </c>
      <c r="AG88" s="26">
        <f t="shared" si="27"/>
        <v>0</v>
      </c>
      <c r="AH88" s="26">
        <f t="shared" si="28"/>
        <v>3.1012759473477262E-2</v>
      </c>
      <c r="AI88" s="26">
        <f t="shared" si="29"/>
        <v>4.4141046909413929E-2</v>
      </c>
      <c r="AJ88" s="26">
        <f t="shared" si="32"/>
        <v>4.3645997084597694E-3</v>
      </c>
      <c r="AK88" s="26"/>
      <c r="AL88" s="26">
        <f t="shared" si="34"/>
        <v>0.19527884241905324</v>
      </c>
      <c r="AM88" s="3">
        <f t="shared" si="24"/>
        <v>254</v>
      </c>
      <c r="AN88" s="34">
        <v>101.66666666666666</v>
      </c>
      <c r="AO88" s="40"/>
    </row>
    <row r="89" spans="1:41" s="19" customFormat="1" x14ac:dyDescent="0.25">
      <c r="A89" s="19">
        <v>2003</v>
      </c>
      <c r="B89" s="20" t="s">
        <v>19</v>
      </c>
      <c r="C89" s="27">
        <v>255</v>
      </c>
      <c r="D89" s="50">
        <v>0.73604732022639574</v>
      </c>
      <c r="E89" s="25">
        <v>0.70473291805423599</v>
      </c>
      <c r="F89" s="28">
        <v>22.627916666666668</v>
      </c>
      <c r="G89" s="29">
        <v>76.886041666666671</v>
      </c>
      <c r="H89" s="30">
        <v>0</v>
      </c>
      <c r="I89" s="30">
        <v>4</v>
      </c>
      <c r="J89" s="29">
        <v>0.44700000000000001</v>
      </c>
      <c r="K89" s="29">
        <v>41.249479166666681</v>
      </c>
      <c r="L89" s="29">
        <v>16.406874999999999</v>
      </c>
      <c r="M89" s="29">
        <v>16.406874999999999</v>
      </c>
      <c r="N89" s="30">
        <v>4</v>
      </c>
      <c r="O89" s="29">
        <v>16.406874999999999</v>
      </c>
      <c r="P89" s="36">
        <v>4</v>
      </c>
      <c r="Q89" s="26">
        <v>0.24657532797423418</v>
      </c>
      <c r="R89" s="26">
        <v>9.5678867457839087E-2</v>
      </c>
      <c r="S89" s="17"/>
      <c r="T89" s="26"/>
      <c r="U89" s="19">
        <f t="shared" si="21"/>
        <v>2003</v>
      </c>
      <c r="V89" s="19" t="str">
        <f t="shared" si="22"/>
        <v>SEMIS2</v>
      </c>
      <c r="W89" s="19">
        <f t="shared" si="23"/>
        <v>255</v>
      </c>
      <c r="X89" s="26">
        <f t="shared" si="19"/>
        <v>0.73604732022639574</v>
      </c>
      <c r="Y89" s="26">
        <f t="shared" si="19"/>
        <v>0.70473291805423599</v>
      </c>
      <c r="Z89" s="26">
        <f t="shared" si="20"/>
        <v>0.24657532797423418</v>
      </c>
      <c r="AA89" s="26">
        <f t="shared" si="20"/>
        <v>9.5678867457839087E-2</v>
      </c>
      <c r="AB89" s="29">
        <f t="shared" si="26"/>
        <v>7.9900249480853613E-2</v>
      </c>
      <c r="AC89" s="29">
        <f t="shared" si="31"/>
        <v>0.18084798822169551</v>
      </c>
      <c r="AD89" s="29">
        <f t="shared" si="33"/>
        <v>0</v>
      </c>
      <c r="AE89" s="29"/>
      <c r="AF89" s="26">
        <f t="shared" si="25"/>
        <v>1.9701430220964614E-2</v>
      </c>
      <c r="AG89" s="26">
        <f t="shared" si="27"/>
        <v>4.4592652009245011E-2</v>
      </c>
      <c r="AH89" s="26">
        <f t="shared" si="28"/>
        <v>0</v>
      </c>
      <c r="AI89" s="26">
        <f t="shared" si="29"/>
        <v>6.4294082230209632E-2</v>
      </c>
      <c r="AJ89" s="26">
        <f t="shared" si="32"/>
        <v>1.1668804311132751E-2</v>
      </c>
      <c r="AK89" s="26"/>
      <c r="AL89" s="26">
        <f t="shared" si="34"/>
        <v>0.20694764673018601</v>
      </c>
      <c r="AM89" s="3">
        <f t="shared" si="24"/>
        <v>255</v>
      </c>
      <c r="AN89" s="34">
        <v>1461.9298463014954</v>
      </c>
      <c r="AO89" s="40"/>
    </row>
    <row r="90" spans="1:41" s="19" customFormat="1" x14ac:dyDescent="0.25">
      <c r="A90" s="19">
        <v>2003</v>
      </c>
      <c r="B90" s="20" t="s">
        <v>19</v>
      </c>
      <c r="C90" s="27">
        <v>256</v>
      </c>
      <c r="D90" s="50">
        <v>0.70419659430311121</v>
      </c>
      <c r="E90" s="25">
        <v>0.59518142043722821</v>
      </c>
      <c r="F90" s="28">
        <v>19.852916666666669</v>
      </c>
      <c r="G90" s="29">
        <v>68.182708333333338</v>
      </c>
      <c r="H90" s="30">
        <v>0</v>
      </c>
      <c r="I90" s="30">
        <v>3</v>
      </c>
      <c r="J90" s="29">
        <v>0.44700000000000001</v>
      </c>
      <c r="K90" s="29">
        <v>34.82447916666667</v>
      </c>
      <c r="L90" s="29">
        <v>14.033333333333333</v>
      </c>
      <c r="M90" s="29"/>
      <c r="N90" s="30">
        <v>0</v>
      </c>
      <c r="O90" s="29">
        <v>13.195</v>
      </c>
      <c r="P90" s="36">
        <v>2</v>
      </c>
      <c r="Q90" s="26">
        <v>0.2144715026988368</v>
      </c>
      <c r="R90" s="26">
        <v>0.13829703710052052</v>
      </c>
      <c r="S90" s="17"/>
      <c r="T90" s="26"/>
      <c r="U90" s="19">
        <f t="shared" si="21"/>
        <v>2003</v>
      </c>
      <c r="V90" s="19" t="str">
        <f t="shared" si="22"/>
        <v>SEMIS2</v>
      </c>
      <c r="W90" s="19">
        <f t="shared" si="23"/>
        <v>256</v>
      </c>
      <c r="X90" s="26">
        <f t="shared" si="19"/>
        <v>0.70419659430311121</v>
      </c>
      <c r="Y90" s="26">
        <f t="shared" si="19"/>
        <v>0.59518142043722821</v>
      </c>
      <c r="Z90" s="26">
        <f t="shared" si="20"/>
        <v>0.2144715026988368</v>
      </c>
      <c r="AA90" s="26">
        <f t="shared" si="20"/>
        <v>0.13829703710052052</v>
      </c>
      <c r="AB90" s="29">
        <f t="shared" si="26"/>
        <v>7.0326810210193214E-2</v>
      </c>
      <c r="AC90" s="29">
        <f t="shared" si="31"/>
        <v>0.15980049896170723</v>
      </c>
      <c r="AD90" s="29">
        <f t="shared" si="33"/>
        <v>0.27127198233254324</v>
      </c>
      <c r="AE90" s="29"/>
      <c r="AF90" s="26">
        <f t="shared" si="25"/>
        <v>1.5083096665796037E-2</v>
      </c>
      <c r="AG90" s="26">
        <f t="shared" si="27"/>
        <v>3.4272653144341261E-2</v>
      </c>
      <c r="AH90" s="26">
        <f t="shared" si="28"/>
        <v>5.8180109690952858E-2</v>
      </c>
      <c r="AI90" s="26">
        <f t="shared" si="29"/>
        <v>0.10753585950109015</v>
      </c>
      <c r="AJ90" s="26">
        <f t="shared" si="32"/>
        <v>1.6241151804975342E-2</v>
      </c>
      <c r="AK90" s="26"/>
      <c r="AL90" s="26">
        <f t="shared" si="34"/>
        <v>0.22318879853516135</v>
      </c>
      <c r="AM90" s="3">
        <f t="shared" si="24"/>
        <v>256</v>
      </c>
      <c r="AN90" s="34">
        <v>2139.7587782859714</v>
      </c>
      <c r="AO90" s="1">
        <v>51.181208053691272</v>
      </c>
    </row>
    <row r="91" spans="1:41" s="19" customFormat="1" x14ac:dyDescent="0.25">
      <c r="A91" s="19">
        <v>2003</v>
      </c>
      <c r="B91" s="20" t="s">
        <v>19</v>
      </c>
      <c r="C91" s="27">
        <v>257</v>
      </c>
      <c r="D91" s="50">
        <v>2.0694819940832308E-3</v>
      </c>
      <c r="E91" s="25">
        <v>1.3689997645914831E-3</v>
      </c>
      <c r="F91" s="28">
        <v>25.180833333333339</v>
      </c>
      <c r="G91" s="29">
        <v>78.685000000000002</v>
      </c>
      <c r="H91" s="30">
        <v>0</v>
      </c>
      <c r="I91" s="30">
        <v>3</v>
      </c>
      <c r="J91" s="29">
        <v>0.44700000000000001</v>
      </c>
      <c r="K91" s="29">
        <v>36.919791666666669</v>
      </c>
      <c r="L91" s="29">
        <v>20.272500000000001</v>
      </c>
      <c r="M91" s="29">
        <v>20.04</v>
      </c>
      <c r="N91" s="30">
        <v>1</v>
      </c>
      <c r="O91" s="29">
        <v>20.630625000000002</v>
      </c>
      <c r="P91" s="36">
        <v>4</v>
      </c>
      <c r="Q91" s="26">
        <v>0.13010711654870957</v>
      </c>
      <c r="R91" s="26">
        <v>3.7906723052674562E-2</v>
      </c>
      <c r="S91" s="17"/>
      <c r="T91" s="26"/>
      <c r="U91" s="19">
        <f t="shared" si="21"/>
        <v>2003</v>
      </c>
      <c r="V91" s="19" t="str">
        <f t="shared" si="22"/>
        <v>SEMIS2</v>
      </c>
      <c r="W91" s="19">
        <f t="shared" si="23"/>
        <v>257</v>
      </c>
      <c r="X91" s="26">
        <f t="shared" si="19"/>
        <v>2.0694819940832308E-3</v>
      </c>
      <c r="Y91" s="26">
        <f t="shared" si="19"/>
        <v>1.3689997645914831E-3</v>
      </c>
      <c r="Z91" s="26">
        <f t="shared" si="20"/>
        <v>0.13010711654870957</v>
      </c>
      <c r="AA91" s="26">
        <f t="shared" si="20"/>
        <v>3.7906723052674562E-2</v>
      </c>
      <c r="AB91" s="29">
        <f t="shared" si="26"/>
        <v>7.1115518642307474E-2</v>
      </c>
      <c r="AC91" s="29">
        <f t="shared" si="31"/>
        <v>0.14065362042038643</v>
      </c>
      <c r="AD91" s="29">
        <f t="shared" si="33"/>
        <v>0.23970074844256084</v>
      </c>
      <c r="AE91" s="29"/>
      <c r="AF91" s="26">
        <f t="shared" si="25"/>
        <v>9.2526350724166269E-3</v>
      </c>
      <c r="AG91" s="26">
        <f t="shared" si="27"/>
        <v>1.8300036985033175E-2</v>
      </c>
      <c r="AH91" s="26">
        <f t="shared" si="28"/>
        <v>3.1186773214429177E-2</v>
      </c>
      <c r="AI91" s="26">
        <f t="shared" si="29"/>
        <v>5.8739445271878979E-2</v>
      </c>
      <c r="AJ91" s="26">
        <f t="shared" si="32"/>
        <v>1.5815850274927689E-5</v>
      </c>
      <c r="AK91" s="26"/>
      <c r="AL91" s="26">
        <f t="shared" si="34"/>
        <v>0.22320461438543629</v>
      </c>
      <c r="AM91" s="3">
        <f t="shared" si="24"/>
        <v>257</v>
      </c>
      <c r="AN91" s="34">
        <v>800.63488836395186</v>
      </c>
      <c r="AO91" s="40"/>
    </row>
    <row r="92" spans="1:41" s="19" customFormat="1" x14ac:dyDescent="0.25">
      <c r="A92" s="19">
        <v>2003</v>
      </c>
      <c r="B92" s="20" t="s">
        <v>19</v>
      </c>
      <c r="C92" s="27">
        <v>258</v>
      </c>
      <c r="D92" s="50">
        <v>1.5917156522541681E-3</v>
      </c>
      <c r="E92" s="25">
        <v>1.3124069403160044E-3</v>
      </c>
      <c r="F92" s="28">
        <v>24.732291666666665</v>
      </c>
      <c r="G92" s="29">
        <v>80.646041666666662</v>
      </c>
      <c r="H92" s="30">
        <v>1.2999999999999998</v>
      </c>
      <c r="I92" s="30">
        <v>4</v>
      </c>
      <c r="J92" s="29">
        <v>0.44700000000000001</v>
      </c>
      <c r="K92" s="29">
        <v>33.734083333333338</v>
      </c>
      <c r="L92" s="29">
        <v>22.330624999999998</v>
      </c>
      <c r="M92" s="29">
        <v>21.243749999999999</v>
      </c>
      <c r="N92" s="30">
        <v>2</v>
      </c>
      <c r="O92" s="29">
        <v>21.839375</v>
      </c>
      <c r="P92" s="36">
        <v>4</v>
      </c>
      <c r="Q92" s="26">
        <v>0.10354585402608447</v>
      </c>
      <c r="R92" s="26">
        <v>4.557369948865779E-2</v>
      </c>
      <c r="S92" s="17"/>
      <c r="T92" s="26"/>
      <c r="U92" s="19">
        <f t="shared" si="21"/>
        <v>2003</v>
      </c>
      <c r="V92" s="19" t="str">
        <f t="shared" si="22"/>
        <v>SEMIS2</v>
      </c>
      <c r="W92" s="19">
        <f t="shared" si="23"/>
        <v>258</v>
      </c>
      <c r="X92" s="26">
        <f t="shared" si="19"/>
        <v>1.5917156522541681E-3</v>
      </c>
      <c r="Y92" s="26">
        <f t="shared" si="19"/>
        <v>1.3124069403160044E-3</v>
      </c>
      <c r="Z92" s="26">
        <f t="shared" si="20"/>
        <v>0.10354585402608447</v>
      </c>
      <c r="AA92" s="26">
        <f t="shared" si="20"/>
        <v>4.557369948865779E-2</v>
      </c>
      <c r="AB92" s="29">
        <f t="shared" si="26"/>
        <v>0.11129465221675028</v>
      </c>
      <c r="AC92" s="29">
        <f t="shared" si="31"/>
        <v>0.14223103728461495</v>
      </c>
      <c r="AD92" s="29">
        <f t="shared" si="33"/>
        <v>0.21098043063057964</v>
      </c>
      <c r="AE92" s="29"/>
      <c r="AF92" s="26">
        <f t="shared" si="25"/>
        <v>1.1524099812319463E-2</v>
      </c>
      <c r="AG92" s="26">
        <f t="shared" si="27"/>
        <v>1.4727434224651318E-2</v>
      </c>
      <c r="AH92" s="26">
        <f t="shared" si="28"/>
        <v>2.184614887243444E-2</v>
      </c>
      <c r="AI92" s="26">
        <f t="shared" si="29"/>
        <v>4.8097682909405221E-2</v>
      </c>
      <c r="AJ92" s="26">
        <f t="shared" si="32"/>
        <v>7.9272463788904192E-6</v>
      </c>
      <c r="AK92" s="26"/>
      <c r="AL92" s="26">
        <f t="shared" si="34"/>
        <v>0.22321254163181517</v>
      </c>
      <c r="AM92" s="3">
        <f t="shared" si="24"/>
        <v>258</v>
      </c>
      <c r="AN92" s="34">
        <v>1100.8474663550576</v>
      </c>
      <c r="AO92" s="1">
        <v>7.583783783783784</v>
      </c>
    </row>
    <row r="93" spans="1:41" s="19" customFormat="1" x14ac:dyDescent="0.25">
      <c r="A93" s="19">
        <v>2003</v>
      </c>
      <c r="B93" s="20" t="s">
        <v>19</v>
      </c>
      <c r="C93" s="27">
        <v>259</v>
      </c>
      <c r="D93" s="50">
        <v>0.66005159860175122</v>
      </c>
      <c r="E93" s="25">
        <v>0.6580385222358327</v>
      </c>
      <c r="F93" s="28">
        <v>19.891250000000003</v>
      </c>
      <c r="G93" s="29">
        <v>74.232500000000002</v>
      </c>
      <c r="H93" s="30">
        <v>0.8</v>
      </c>
      <c r="I93" s="30">
        <v>5</v>
      </c>
      <c r="J93" s="29">
        <v>0.44700000000000001</v>
      </c>
      <c r="K93" s="29">
        <v>38.562999999999995</v>
      </c>
      <c r="L93" s="29">
        <v>16.936500000000002</v>
      </c>
      <c r="M93" s="29">
        <v>16.755625000000002</v>
      </c>
      <c r="N93" s="30">
        <v>4</v>
      </c>
      <c r="O93" s="29">
        <v>16.755625000000002</v>
      </c>
      <c r="P93" s="36">
        <v>4</v>
      </c>
      <c r="Q93" s="26">
        <v>0.27486205084091386</v>
      </c>
      <c r="R93" s="26">
        <v>0.19616313455881465</v>
      </c>
      <c r="S93" s="17"/>
      <c r="T93" s="26"/>
      <c r="U93" s="19">
        <f t="shared" si="21"/>
        <v>2003</v>
      </c>
      <c r="V93" s="19" t="str">
        <f t="shared" si="22"/>
        <v>SEMIS2</v>
      </c>
      <c r="W93" s="19">
        <f t="shared" si="23"/>
        <v>259</v>
      </c>
      <c r="X93" s="26">
        <f t="shared" si="19"/>
        <v>0.66005159860175122</v>
      </c>
      <c r="Y93" s="26">
        <f t="shared" si="19"/>
        <v>0.6580385222358327</v>
      </c>
      <c r="Z93" s="26">
        <f t="shared" si="20"/>
        <v>0.27486205084091386</v>
      </c>
      <c r="AA93" s="26">
        <f t="shared" si="20"/>
        <v>0.19616313455881465</v>
      </c>
      <c r="AB93" s="29">
        <f t="shared" si="26"/>
        <v>4.747550394291495E-2</v>
      </c>
      <c r="AC93" s="29">
        <f t="shared" si="31"/>
        <v>0.22258930443350056</v>
      </c>
      <c r="AD93" s="29">
        <f t="shared" si="33"/>
        <v>0.21334655592692242</v>
      </c>
      <c r="AE93" s="29"/>
      <c r="AF93" s="26">
        <f t="shared" si="25"/>
        <v>1.3049214378455496E-2</v>
      </c>
      <c r="AG93" s="26">
        <f t="shared" si="27"/>
        <v>6.1181352711844481E-2</v>
      </c>
      <c r="AH93" s="26">
        <f t="shared" si="28"/>
        <v>5.8640871901919626E-2</v>
      </c>
      <c r="AI93" s="26">
        <f t="shared" si="29"/>
        <v>0.13287143899221959</v>
      </c>
      <c r="AJ93" s="26">
        <f t="shared" si="32"/>
        <v>2.4105953153777046E-2</v>
      </c>
      <c r="AK93" s="26"/>
      <c r="AL93" s="26">
        <f t="shared" si="34"/>
        <v>0.2473184947855922</v>
      </c>
      <c r="AM93" s="3">
        <f t="shared" si="24"/>
        <v>259</v>
      </c>
      <c r="AN93" s="34">
        <v>1648.8987149247405</v>
      </c>
      <c r="AO93" s="40"/>
    </row>
    <row r="94" spans="1:41" s="19" customFormat="1" x14ac:dyDescent="0.25">
      <c r="A94" s="19">
        <v>2003</v>
      </c>
      <c r="B94" s="20" t="s">
        <v>19</v>
      </c>
      <c r="C94" s="27">
        <v>260</v>
      </c>
      <c r="D94" s="50">
        <v>0.76055234214072898</v>
      </c>
      <c r="E94" s="25">
        <v>0.76929593703414523</v>
      </c>
      <c r="F94" s="28">
        <v>18.961874999999999</v>
      </c>
      <c r="G94" s="29">
        <v>64.648541666666674</v>
      </c>
      <c r="H94" s="30">
        <v>0</v>
      </c>
      <c r="I94" s="30">
        <v>4</v>
      </c>
      <c r="J94" s="29">
        <v>0.44700000000000001</v>
      </c>
      <c r="K94" s="29">
        <v>45.433062500000005</v>
      </c>
      <c r="L94" s="29">
        <v>12.156874999999999</v>
      </c>
      <c r="M94" s="29">
        <v>10.3675</v>
      </c>
      <c r="N94" s="30">
        <v>3</v>
      </c>
      <c r="O94" s="29">
        <v>10.3675</v>
      </c>
      <c r="P94" s="36">
        <v>3</v>
      </c>
      <c r="Q94" s="26">
        <v>0.27121949096709297</v>
      </c>
      <c r="R94" s="26">
        <v>0.19312581580714971</v>
      </c>
      <c r="S94" s="17"/>
      <c r="T94" s="26"/>
      <c r="U94" s="19">
        <f t="shared" si="21"/>
        <v>2003</v>
      </c>
      <c r="V94" s="19" t="str">
        <f t="shared" si="22"/>
        <v>SEMIS2</v>
      </c>
      <c r="W94" s="19">
        <f t="shared" si="23"/>
        <v>260</v>
      </c>
      <c r="X94" s="26">
        <f t="shared" si="19"/>
        <v>0.76055234214072898</v>
      </c>
      <c r="Y94" s="26">
        <f t="shared" si="19"/>
        <v>0.76929593703414523</v>
      </c>
      <c r="Z94" s="26">
        <f t="shared" si="20"/>
        <v>0.27121949096709297</v>
      </c>
      <c r="AA94" s="26">
        <f t="shared" si="20"/>
        <v>0.19312581580714971</v>
      </c>
      <c r="AB94" s="29">
        <f t="shared" si="26"/>
        <v>1.3918280117888985E-2</v>
      </c>
      <c r="AC94" s="29">
        <f t="shared" si="31"/>
        <v>9.4951007885829899E-2</v>
      </c>
      <c r="AD94" s="29">
        <f t="shared" si="33"/>
        <v>0.33388395665025083</v>
      </c>
      <c r="AE94" s="29"/>
      <c r="AF94" s="26">
        <f t="shared" si="25"/>
        <v>3.7749088487112614E-3</v>
      </c>
      <c r="AG94" s="26">
        <f t="shared" si="27"/>
        <v>2.5752564025607216E-2</v>
      </c>
      <c r="AH94" s="26">
        <f t="shared" si="28"/>
        <v>9.0555836764759964E-2</v>
      </c>
      <c r="AI94" s="26">
        <f t="shared" si="29"/>
        <v>0.12008330963907844</v>
      </c>
      <c r="AJ94" s="26">
        <f t="shared" si="32"/>
        <v>2.4770379121395309E-2</v>
      </c>
      <c r="AK94" s="26"/>
      <c r="AL94" s="26">
        <f t="shared" si="34"/>
        <v>0.27208887390698749</v>
      </c>
      <c r="AM94" s="3">
        <f t="shared" si="24"/>
        <v>260</v>
      </c>
      <c r="AN94" s="34">
        <v>274.66514011663349</v>
      </c>
      <c r="AO94" s="1">
        <v>28.937668010752688</v>
      </c>
    </row>
    <row r="95" spans="1:41" s="19" customFormat="1" x14ac:dyDescent="0.25">
      <c r="A95" s="19">
        <v>2003</v>
      </c>
      <c r="B95" s="20" t="s">
        <v>19</v>
      </c>
      <c r="C95" s="27">
        <v>261</v>
      </c>
      <c r="D95" s="50">
        <v>0.5156886185433065</v>
      </c>
      <c r="E95" s="25">
        <v>0.72059676796095995</v>
      </c>
      <c r="F95" s="28">
        <v>18.357791666666667</v>
      </c>
      <c r="G95" s="29">
        <v>70.302291666666676</v>
      </c>
      <c r="H95" s="30">
        <v>0</v>
      </c>
      <c r="I95" s="30">
        <v>4</v>
      </c>
      <c r="J95" s="29">
        <v>0.44700000000000001</v>
      </c>
      <c r="K95" s="29">
        <v>41.808895833333345</v>
      </c>
      <c r="L95" s="29">
        <v>9.5052500000000002</v>
      </c>
      <c r="M95" s="29">
        <v>7.405333333333334</v>
      </c>
      <c r="N95" s="30">
        <v>3</v>
      </c>
      <c r="O95" s="29">
        <v>9.5052500000000002</v>
      </c>
      <c r="P95" s="36">
        <v>4</v>
      </c>
      <c r="Q95" s="26">
        <v>0.23197139582153833</v>
      </c>
      <c r="R95" s="26">
        <v>0.20756628843829611</v>
      </c>
      <c r="S95" s="17"/>
      <c r="T95" s="26"/>
      <c r="U95" s="19">
        <f t="shared" si="21"/>
        <v>2003</v>
      </c>
      <c r="V95" s="19" t="str">
        <f t="shared" si="22"/>
        <v>SEMIS2</v>
      </c>
      <c r="W95" s="19">
        <f t="shared" si="23"/>
        <v>261</v>
      </c>
      <c r="X95" s="26">
        <f t="shared" si="19"/>
        <v>0.5156886185433065</v>
      </c>
      <c r="Y95" s="26">
        <f t="shared" si="19"/>
        <v>0.72059676796095995</v>
      </c>
      <c r="Z95" s="26">
        <f t="shared" si="20"/>
        <v>0.23197139582153833</v>
      </c>
      <c r="AA95" s="26">
        <f t="shared" si="20"/>
        <v>0.20756628843829611</v>
      </c>
      <c r="AB95" s="29">
        <f t="shared" si="26"/>
        <v>1.5691727368313958E-2</v>
      </c>
      <c r="AC95" s="29">
        <f t="shared" si="31"/>
        <v>2.783656023577797E-2</v>
      </c>
      <c r="AD95" s="29">
        <f t="shared" si="33"/>
        <v>0.14242651182874486</v>
      </c>
      <c r="AE95" s="29"/>
      <c r="AF95" s="26">
        <f t="shared" si="25"/>
        <v>3.6400319004788232E-3</v>
      </c>
      <c r="AG95" s="26">
        <f t="shared" si="27"/>
        <v>6.4572857327637456E-3</v>
      </c>
      <c r="AH95" s="26">
        <f t="shared" si="28"/>
        <v>3.3038876750906783E-2</v>
      </c>
      <c r="AI95" s="26">
        <f t="shared" si="29"/>
        <v>4.3136194384149354E-2</v>
      </c>
      <c r="AJ95" s="26">
        <f t="shared" si="32"/>
        <v>5.1601676264515063E-3</v>
      </c>
      <c r="AK95" s="26"/>
      <c r="AL95" s="26">
        <f t="shared" si="34"/>
        <v>0.27724904153343899</v>
      </c>
      <c r="AM95" s="3">
        <f t="shared" si="24"/>
        <v>261</v>
      </c>
      <c r="AN95" s="34">
        <v>77.608645835624742</v>
      </c>
      <c r="AO95" s="40"/>
    </row>
    <row r="96" spans="1:41" s="19" customFormat="1" x14ac:dyDescent="0.25">
      <c r="A96" s="19">
        <v>2003</v>
      </c>
      <c r="B96" s="20" t="s">
        <v>19</v>
      </c>
      <c r="C96" s="27">
        <v>262</v>
      </c>
      <c r="D96" s="50">
        <v>2.8517328120193874E-4</v>
      </c>
      <c r="E96" s="25">
        <v>3.9327752482568111E-4</v>
      </c>
      <c r="F96" s="28">
        <v>20.168125</v>
      </c>
      <c r="G96" s="29">
        <v>71.943958333333327</v>
      </c>
      <c r="H96" s="30">
        <v>0</v>
      </c>
      <c r="I96" s="30">
        <v>0</v>
      </c>
      <c r="J96" s="29">
        <v>0.44700000000000001</v>
      </c>
      <c r="K96" s="29">
        <v>18.317312499999996</v>
      </c>
      <c r="L96" s="29"/>
      <c r="M96" s="29"/>
      <c r="N96" s="30">
        <v>0</v>
      </c>
      <c r="O96" s="29"/>
      <c r="P96" s="36">
        <v>0</v>
      </c>
      <c r="Q96" s="26">
        <v>0</v>
      </c>
      <c r="R96" s="26">
        <v>3.8055078495837898E-2</v>
      </c>
      <c r="S96" s="17"/>
      <c r="T96" s="26"/>
      <c r="U96" s="19">
        <f t="shared" si="21"/>
        <v>2003</v>
      </c>
      <c r="V96" s="19" t="str">
        <f t="shared" si="22"/>
        <v>SEMIS2</v>
      </c>
      <c r="W96" s="19">
        <f t="shared" si="23"/>
        <v>262</v>
      </c>
      <c r="X96" s="26">
        <f t="shared" si="19"/>
        <v>2.8517328120193874E-4</v>
      </c>
      <c r="Y96" s="26">
        <f t="shared" si="19"/>
        <v>3.9327752482568111E-4</v>
      </c>
      <c r="Z96" s="26">
        <f t="shared" si="20"/>
        <v>0</v>
      </c>
      <c r="AA96" s="26">
        <f t="shared" si="20"/>
        <v>3.8055078495837898E-2</v>
      </c>
      <c r="AB96" s="29">
        <f t="shared" si="26"/>
        <v>4.7911341413964047E-2</v>
      </c>
      <c r="AC96" s="29">
        <f t="shared" si="31"/>
        <v>3.1383454736627917E-2</v>
      </c>
      <c r="AD96" s="29">
        <f t="shared" si="33"/>
        <v>4.1754840353666958E-2</v>
      </c>
      <c r="AE96" s="29"/>
      <c r="AF96" s="26">
        <f t="shared" si="25"/>
        <v>0</v>
      </c>
      <c r="AG96" s="26">
        <f t="shared" si="27"/>
        <v>0</v>
      </c>
      <c r="AH96" s="26">
        <f t="shared" si="28"/>
        <v>0</v>
      </c>
      <c r="AI96" s="26">
        <f t="shared" si="29"/>
        <v>0</v>
      </c>
      <c r="AJ96" s="26">
        <f t="shared" si="32"/>
        <v>0</v>
      </c>
      <c r="AK96" s="26"/>
      <c r="AL96" s="26">
        <f t="shared" si="34"/>
        <v>0.27724904153343899</v>
      </c>
      <c r="AM96" s="3">
        <f t="shared" si="24"/>
        <v>262</v>
      </c>
      <c r="AN96" s="34">
        <v>206.62019531612395</v>
      </c>
      <c r="AO96" s="1">
        <v>7.7931034482759003</v>
      </c>
    </row>
    <row r="97" spans="1:41" s="19" customFormat="1" x14ac:dyDescent="0.25">
      <c r="A97" s="19">
        <v>2003</v>
      </c>
      <c r="B97" s="20" t="s">
        <v>19</v>
      </c>
      <c r="C97" s="27">
        <v>263</v>
      </c>
      <c r="D97" s="50">
        <v>0.50567131580784741</v>
      </c>
      <c r="E97" s="25">
        <v>0.58697307506802321</v>
      </c>
      <c r="F97" s="28">
        <v>21.042083333333327</v>
      </c>
      <c r="G97" s="29">
        <v>69.383541666666659</v>
      </c>
      <c r="H97" s="30">
        <v>0.1</v>
      </c>
      <c r="I97" s="30">
        <v>4</v>
      </c>
      <c r="J97" s="29">
        <v>0.44700000000000001</v>
      </c>
      <c r="K97" s="29">
        <v>32.188895833333333</v>
      </c>
      <c r="L97" s="29">
        <v>19.238750000000003</v>
      </c>
      <c r="M97" s="29">
        <v>18.702500000000001</v>
      </c>
      <c r="N97" s="30">
        <v>1</v>
      </c>
      <c r="O97" s="29">
        <v>18.941666666666666</v>
      </c>
      <c r="P97" s="36">
        <v>3</v>
      </c>
      <c r="Q97" s="26">
        <v>0.1862260157075469</v>
      </c>
      <c r="R97" s="26">
        <v>0.13846550189122689</v>
      </c>
      <c r="S97" s="17"/>
      <c r="T97" s="26"/>
      <c r="U97" s="19">
        <f t="shared" si="21"/>
        <v>2003</v>
      </c>
      <c r="V97" s="19" t="str">
        <f t="shared" si="22"/>
        <v>SEMIS2</v>
      </c>
      <c r="W97" s="19">
        <f t="shared" si="23"/>
        <v>263</v>
      </c>
      <c r="X97" s="26">
        <f t="shared" si="19"/>
        <v>0.50567131580784741</v>
      </c>
      <c r="Y97" s="26">
        <f t="shared" si="19"/>
        <v>0.58697307506802321</v>
      </c>
      <c r="Z97" s="26">
        <f t="shared" si="20"/>
        <v>0.1862260157075469</v>
      </c>
      <c r="AA97" s="26">
        <f t="shared" si="20"/>
        <v>0.13846550189122689</v>
      </c>
      <c r="AB97" s="29">
        <f t="shared" si="26"/>
        <v>8.1369858231497283E-2</v>
      </c>
      <c r="AC97" s="29">
        <f t="shared" si="31"/>
        <v>9.5822682827928093E-2</v>
      </c>
      <c r="AD97" s="29">
        <f t="shared" si="33"/>
        <v>4.7075182104941875E-2</v>
      </c>
      <c r="AE97" s="29"/>
      <c r="AF97" s="26">
        <f t="shared" si="25"/>
        <v>1.5153184497139678E-2</v>
      </c>
      <c r="AG97" s="26">
        <f t="shared" si="27"/>
        <v>1.7844676437453022E-2</v>
      </c>
      <c r="AH97" s="26">
        <f t="shared" si="28"/>
        <v>8.7666236021105362E-3</v>
      </c>
      <c r="AI97" s="26">
        <f t="shared" si="29"/>
        <v>4.1764484536703235E-2</v>
      </c>
      <c r="AJ97" s="26">
        <f t="shared" si="32"/>
        <v>3.9329261927936046E-3</v>
      </c>
      <c r="AK97" s="26"/>
      <c r="AL97" s="26">
        <f t="shared" si="34"/>
        <v>0.28118196772623261</v>
      </c>
      <c r="AM97" s="3">
        <f t="shared" si="24"/>
        <v>263</v>
      </c>
      <c r="AN97" s="34">
        <v>554.70351911093678</v>
      </c>
      <c r="AO97" s="40"/>
    </row>
    <row r="98" spans="1:41" s="19" customFormat="1" x14ac:dyDescent="0.25">
      <c r="A98" s="19">
        <v>2003</v>
      </c>
      <c r="B98" s="20" t="s">
        <v>19</v>
      </c>
      <c r="C98" s="27">
        <v>264</v>
      </c>
      <c r="D98" s="50">
        <v>0</v>
      </c>
      <c r="E98" s="25">
        <v>7.1975169642744149E-5</v>
      </c>
      <c r="F98" s="28">
        <v>17.466874999999998</v>
      </c>
      <c r="G98" s="29">
        <v>73.860416666666666</v>
      </c>
      <c r="H98" s="30">
        <v>0</v>
      </c>
      <c r="I98" s="30">
        <v>0</v>
      </c>
      <c r="J98" s="29">
        <v>0.44700000000000001</v>
      </c>
      <c r="K98" s="29">
        <v>19.604145833333334</v>
      </c>
      <c r="L98" s="29"/>
      <c r="M98" s="29"/>
      <c r="N98" s="30">
        <v>0</v>
      </c>
      <c r="O98" s="29">
        <v>13.672499999999999</v>
      </c>
      <c r="P98" s="36">
        <v>2</v>
      </c>
      <c r="Q98" s="26">
        <v>0</v>
      </c>
      <c r="R98" s="26">
        <v>2.9490565592712022E-2</v>
      </c>
      <c r="S98" s="17"/>
      <c r="T98" s="26"/>
      <c r="U98" s="19">
        <f t="shared" si="21"/>
        <v>2003</v>
      </c>
      <c r="V98" s="19" t="str">
        <f t="shared" si="22"/>
        <v>SEMIS2</v>
      </c>
      <c r="W98" s="19">
        <f t="shared" si="23"/>
        <v>264</v>
      </c>
      <c r="X98" s="26">
        <f t="shared" si="19"/>
        <v>0</v>
      </c>
      <c r="Y98" s="26">
        <f t="shared" si="19"/>
        <v>7.1975169642744149E-5</v>
      </c>
      <c r="Z98" s="26">
        <f t="shared" si="20"/>
        <v>0</v>
      </c>
      <c r="AA98" s="26">
        <f t="shared" si="20"/>
        <v>2.9490565592712022E-2</v>
      </c>
      <c r="AB98" s="29">
        <f t="shared" si="26"/>
        <v>7.0775595890616147E-2</v>
      </c>
      <c r="AC98" s="29">
        <f t="shared" si="31"/>
        <v>0.16273971646299457</v>
      </c>
      <c r="AD98" s="29">
        <f t="shared" si="33"/>
        <v>0.14373402424189213</v>
      </c>
      <c r="AE98" s="29"/>
      <c r="AF98" s="26">
        <f t="shared" si="25"/>
        <v>0</v>
      </c>
      <c r="AG98" s="26">
        <f t="shared" si="27"/>
        <v>0</v>
      </c>
      <c r="AH98" s="26">
        <f t="shared" si="28"/>
        <v>0</v>
      </c>
      <c r="AI98" s="26">
        <f t="shared" si="29"/>
        <v>0</v>
      </c>
      <c r="AJ98" s="26">
        <f t="shared" si="32"/>
        <v>0</v>
      </c>
      <c r="AK98" s="26"/>
      <c r="AL98" s="26">
        <f t="shared" si="34"/>
        <v>0.28118196772623261</v>
      </c>
      <c r="AM98" s="3">
        <f t="shared" si="24"/>
        <v>264</v>
      </c>
      <c r="AN98" s="34">
        <v>1296.7988183742832</v>
      </c>
      <c r="AO98" s="40"/>
    </row>
    <row r="99" spans="1:41" s="19" customFormat="1" x14ac:dyDescent="0.25">
      <c r="A99" s="19">
        <v>2003</v>
      </c>
      <c r="B99" s="20" t="s">
        <v>19</v>
      </c>
      <c r="C99" s="31">
        <v>265</v>
      </c>
      <c r="D99" s="50">
        <v>0.62902450013569422</v>
      </c>
      <c r="E99" s="25">
        <v>0.70383227735859577</v>
      </c>
      <c r="F99" s="29">
        <v>17.491666666666664</v>
      </c>
      <c r="G99" s="29">
        <v>70.416666666666671</v>
      </c>
      <c r="H99" s="30">
        <v>0</v>
      </c>
      <c r="I99" s="30">
        <v>3</v>
      </c>
      <c r="J99" s="29">
        <v>16.974999999999998</v>
      </c>
      <c r="K99" s="29">
        <v>1306.7416666666666</v>
      </c>
      <c r="L99" s="29">
        <v>9.7999999999999989</v>
      </c>
      <c r="M99" s="29">
        <v>9.7999999999999989</v>
      </c>
      <c r="N99" s="30">
        <v>3</v>
      </c>
      <c r="O99" s="29">
        <v>3</v>
      </c>
      <c r="P99" s="32">
        <v>9.7999999999999989</v>
      </c>
      <c r="Q99" s="26">
        <v>0.18974430654817723</v>
      </c>
      <c r="R99" s="26">
        <v>0.17986176552042055</v>
      </c>
      <c r="S99" s="17"/>
      <c r="T99" s="26"/>
      <c r="U99" s="19">
        <f t="shared" ref="U99:U113" si="35">A99</f>
        <v>2003</v>
      </c>
      <c r="V99" s="19" t="str">
        <f t="shared" ref="V99:V113" si="36">B99</f>
        <v>SEMIS2</v>
      </c>
      <c r="W99" s="19">
        <f t="shared" ref="W99:W113" si="37">C99</f>
        <v>265</v>
      </c>
      <c r="X99" s="26">
        <f t="shared" ref="X99:X113" si="38">D99</f>
        <v>0.62902450013569422</v>
      </c>
      <c r="Y99" s="26">
        <f t="shared" ref="Y99:Y113" si="39">E99</f>
        <v>0.70383227735859577</v>
      </c>
      <c r="Z99" s="26">
        <f t="shared" ref="Z99:Z113" si="40">Q99</f>
        <v>0.18974430654817723</v>
      </c>
      <c r="AA99" s="26">
        <f t="shared" ref="AA99:AA113" si="41">R99</f>
        <v>0.17986176552042055</v>
      </c>
      <c r="AB99" s="29">
        <f t="shared" si="26"/>
        <v>4.2935348461074163E-2</v>
      </c>
      <c r="AC99" s="29">
        <f t="shared" si="31"/>
        <v>0.14155119178123229</v>
      </c>
      <c r="AD99" s="29">
        <f t="shared" si="33"/>
        <v>0.24410957469449182</v>
      </c>
      <c r="AE99" s="29"/>
      <c r="AF99" s="26">
        <f t="shared" si="25"/>
        <v>8.1467379201508646E-3</v>
      </c>
      <c r="AG99" s="26">
        <f t="shared" si="27"/>
        <v>2.6858532725597965E-2</v>
      </c>
      <c r="AH99" s="26">
        <f t="shared" si="28"/>
        <v>4.631840197217682E-2</v>
      </c>
      <c r="AI99" s="26">
        <f t="shared" si="29"/>
        <v>8.1323672617925641E-2</v>
      </c>
      <c r="AJ99" s="26">
        <f t="shared" si="32"/>
        <v>9.7062907865805084E-3</v>
      </c>
      <c r="AK99" s="26"/>
      <c r="AL99" s="26">
        <f t="shared" si="34"/>
        <v>0.29088825851281314</v>
      </c>
      <c r="AM99" s="3">
        <f t="shared" si="24"/>
        <v>265</v>
      </c>
      <c r="AN99" s="34">
        <v>1126.1889784694649</v>
      </c>
      <c r="AO99" s="1">
        <v>15.316593886462883</v>
      </c>
    </row>
    <row r="100" spans="1:41" s="19" customFormat="1" x14ac:dyDescent="0.25">
      <c r="A100" s="19">
        <v>2003</v>
      </c>
      <c r="B100" s="20" t="s">
        <v>19</v>
      </c>
      <c r="C100" s="31">
        <v>266</v>
      </c>
      <c r="D100" s="50">
        <v>0.63445004149962025</v>
      </c>
      <c r="E100" s="25">
        <v>0.66689397082457447</v>
      </c>
      <c r="F100" s="29">
        <v>15.883333333333333</v>
      </c>
      <c r="G100" s="29">
        <v>94.208333333333357</v>
      </c>
      <c r="H100" s="30">
        <v>10.4</v>
      </c>
      <c r="I100" s="30">
        <v>10</v>
      </c>
      <c r="J100" s="29">
        <v>9.7249999999999996</v>
      </c>
      <c r="K100" s="29">
        <v>336.64166666666665</v>
      </c>
      <c r="L100" s="29">
        <v>15.529999999999998</v>
      </c>
      <c r="M100" s="29">
        <v>15.2125</v>
      </c>
      <c r="N100" s="30">
        <v>8</v>
      </c>
      <c r="O100" s="29">
        <v>10</v>
      </c>
      <c r="P100" s="32">
        <v>15.529999999999998</v>
      </c>
      <c r="Q100" s="26">
        <v>0.3697226358031796</v>
      </c>
      <c r="R100" s="26">
        <v>0.36421261075586991</v>
      </c>
      <c r="S100" s="17"/>
      <c r="T100" s="26"/>
      <c r="U100" s="19">
        <f t="shared" si="35"/>
        <v>2003</v>
      </c>
      <c r="V100" s="19" t="str">
        <f t="shared" si="36"/>
        <v>SEMIS2</v>
      </c>
      <c r="W100" s="19">
        <f t="shared" si="37"/>
        <v>266</v>
      </c>
      <c r="X100" s="26">
        <f t="shared" si="38"/>
        <v>0.63445004149962025</v>
      </c>
      <c r="Y100" s="26">
        <f t="shared" si="39"/>
        <v>0.66689397082457447</v>
      </c>
      <c r="Z100" s="26">
        <f t="shared" si="40"/>
        <v>0.3697226358031796</v>
      </c>
      <c r="AA100" s="26">
        <f t="shared" si="41"/>
        <v>0.36421261075586991</v>
      </c>
      <c r="AB100" s="29">
        <f t="shared" si="26"/>
        <v>3.4170131828607876E-2</v>
      </c>
      <c r="AC100" s="29">
        <f t="shared" si="31"/>
        <v>8.5870696922148326E-2</v>
      </c>
      <c r="AD100" s="29">
        <f t="shared" si="33"/>
        <v>0.21232678767184843</v>
      </c>
      <c r="AE100" s="29"/>
      <c r="AF100" s="26">
        <f t="shared" si="25"/>
        <v>1.2633471205415026E-2</v>
      </c>
      <c r="AG100" s="26">
        <f t="shared" si="27"/>
        <v>3.174834040431266E-2</v>
      </c>
      <c r="AH100" s="26">
        <f t="shared" si="28"/>
        <v>7.8502019589657857E-2</v>
      </c>
      <c r="AI100" s="26">
        <f t="shared" si="29"/>
        <v>0.12288383119938553</v>
      </c>
      <c r="AJ100" s="26">
        <f t="shared" si="32"/>
        <v>2.8824926841846694E-2</v>
      </c>
      <c r="AK100" s="26"/>
      <c r="AL100" s="26">
        <f t="shared" si="34"/>
        <v>0.31971318535465981</v>
      </c>
      <c r="AM100" s="3">
        <f t="shared" si="24"/>
        <v>266</v>
      </c>
      <c r="AN100" s="34">
        <v>628.19070387157387</v>
      </c>
      <c r="AO100" s="40"/>
    </row>
    <row r="101" spans="1:41" s="19" customFormat="1" x14ac:dyDescent="0.25">
      <c r="A101" s="19">
        <v>2003</v>
      </c>
      <c r="B101" s="20" t="s">
        <v>19</v>
      </c>
      <c r="C101" s="31">
        <v>267</v>
      </c>
      <c r="D101" s="50">
        <v>2.4622204485035395E-2</v>
      </c>
      <c r="E101" s="25">
        <v>2.4734610950625579E-2</v>
      </c>
      <c r="F101" s="29">
        <v>17.208333333333332</v>
      </c>
      <c r="G101" s="29">
        <v>61.225000000000016</v>
      </c>
      <c r="H101" s="30">
        <v>0.2</v>
      </c>
      <c r="I101" s="30">
        <v>1</v>
      </c>
      <c r="J101" s="29">
        <v>11.633333333333333</v>
      </c>
      <c r="K101" s="29">
        <v>1406.5666666666666</v>
      </c>
      <c r="L101" s="29">
        <v>18.8</v>
      </c>
      <c r="M101" s="29"/>
      <c r="N101" s="30">
        <v>0</v>
      </c>
      <c r="O101" s="29">
        <v>0</v>
      </c>
      <c r="P101" s="32"/>
      <c r="Q101" s="26">
        <v>6.9436895092724313E-2</v>
      </c>
      <c r="R101" s="26">
        <v>7.1721579001758892E-2</v>
      </c>
      <c r="S101" s="17"/>
      <c r="T101" s="26"/>
      <c r="U101" s="19">
        <f t="shared" si="35"/>
        <v>2003</v>
      </c>
      <c r="V101" s="19" t="str">
        <f t="shared" si="36"/>
        <v>SEMIS2</v>
      </c>
      <c r="W101" s="19">
        <f t="shared" si="37"/>
        <v>267</v>
      </c>
      <c r="X101" s="26">
        <f t="shared" si="38"/>
        <v>2.4622204485035395E-2</v>
      </c>
      <c r="Y101" s="26">
        <f t="shared" si="39"/>
        <v>2.4734610950625579E-2</v>
      </c>
      <c r="Z101" s="26">
        <f t="shared" si="40"/>
        <v>6.9436895092724313E-2</v>
      </c>
      <c r="AA101" s="26">
        <f t="shared" si="41"/>
        <v>7.1721579001758892E-2</v>
      </c>
      <c r="AB101" s="29">
        <f t="shared" si="26"/>
        <v>9.0704476777501583E-2</v>
      </c>
      <c r="AC101" s="29">
        <f t="shared" si="31"/>
        <v>6.8340263657215752E-2</v>
      </c>
      <c r="AD101" s="29">
        <f t="shared" si="33"/>
        <v>0.12880604538322249</v>
      </c>
      <c r="AE101" s="29"/>
      <c r="AF101" s="26">
        <f t="shared" si="25"/>
        <v>6.298237238439826E-3</v>
      </c>
      <c r="AG101" s="26">
        <f t="shared" si="27"/>
        <v>4.7453357181752101E-3</v>
      </c>
      <c r="AH101" s="26">
        <f t="shared" si="28"/>
        <v>8.9438918605835062E-3</v>
      </c>
      <c r="AI101" s="26">
        <f t="shared" si="29"/>
        <v>1.9987464817198541E-2</v>
      </c>
      <c r="AJ101" s="26">
        <f t="shared" si="32"/>
        <v>3.4172357326044178E-5</v>
      </c>
      <c r="AK101" s="26"/>
      <c r="AL101" s="26">
        <f t="shared" si="34"/>
        <v>0.31974735771198587</v>
      </c>
      <c r="AM101" s="3">
        <f t="shared" si="24"/>
        <v>267</v>
      </c>
      <c r="AN101" s="34">
        <v>733.06518632152984</v>
      </c>
      <c r="AO101" s="1">
        <v>9.8755364806866961</v>
      </c>
    </row>
    <row r="102" spans="1:41" s="19" customFormat="1" x14ac:dyDescent="0.25">
      <c r="A102" s="19">
        <v>2003</v>
      </c>
      <c r="B102" s="20" t="s">
        <v>19</v>
      </c>
      <c r="C102" s="31">
        <v>268</v>
      </c>
      <c r="D102" s="50">
        <v>0</v>
      </c>
      <c r="E102" s="25">
        <v>7.4583492812112001E-5</v>
      </c>
      <c r="F102" s="29">
        <v>15.658333333333337</v>
      </c>
      <c r="G102" s="29">
        <v>77.758333333333326</v>
      </c>
      <c r="H102" s="30">
        <v>1.7999999999999998</v>
      </c>
      <c r="I102" s="30">
        <v>4</v>
      </c>
      <c r="J102" s="29">
        <v>11.783333333333333</v>
      </c>
      <c r="K102" s="29">
        <v>490.7166666666667</v>
      </c>
      <c r="L102" s="29">
        <v>14.8</v>
      </c>
      <c r="M102" s="29">
        <v>14.75</v>
      </c>
      <c r="N102" s="30">
        <v>2</v>
      </c>
      <c r="O102" s="29">
        <v>3</v>
      </c>
      <c r="P102" s="32">
        <v>14.4</v>
      </c>
      <c r="Q102" s="26">
        <v>0.2671126971677108</v>
      </c>
      <c r="R102" s="26">
        <v>0.25763564171089059</v>
      </c>
      <c r="S102" s="17"/>
      <c r="T102" s="26"/>
      <c r="U102" s="19">
        <f t="shared" si="35"/>
        <v>2003</v>
      </c>
      <c r="V102" s="19" t="str">
        <f t="shared" si="36"/>
        <v>SEMIS2</v>
      </c>
      <c r="W102" s="19">
        <f t="shared" si="37"/>
        <v>268</v>
      </c>
      <c r="X102" s="26">
        <f t="shared" si="38"/>
        <v>0</v>
      </c>
      <c r="Y102" s="26">
        <f t="shared" si="39"/>
        <v>7.4583492812112001E-5</v>
      </c>
      <c r="Z102" s="26">
        <f t="shared" si="40"/>
        <v>0.2671126971677108</v>
      </c>
      <c r="AA102" s="26">
        <f t="shared" si="41"/>
        <v>0.25763564171089059</v>
      </c>
      <c r="AB102" s="29">
        <f t="shared" si="26"/>
        <v>8.9502432019140682E-2</v>
      </c>
      <c r="AC102" s="29">
        <f t="shared" si="31"/>
        <v>0.18140895355500317</v>
      </c>
      <c r="AD102" s="29">
        <f t="shared" si="33"/>
        <v>0.10251039548582364</v>
      </c>
      <c r="AE102" s="29"/>
      <c r="AF102" s="26">
        <f t="shared" si="25"/>
        <v>2.3907236019702349E-2</v>
      </c>
      <c r="AG102" s="26">
        <f t="shared" si="27"/>
        <v>4.8456634874448873E-2</v>
      </c>
      <c r="AH102" s="26">
        <f t="shared" si="28"/>
        <v>2.7381828225947077E-2</v>
      </c>
      <c r="AI102" s="26">
        <f t="shared" si="29"/>
        <v>9.97456991200983E-2</v>
      </c>
      <c r="AJ102" s="26">
        <f t="shared" si="32"/>
        <v>0</v>
      </c>
      <c r="AK102" s="26"/>
      <c r="AL102" s="26">
        <f t="shared" si="34"/>
        <v>0.31974735771198587</v>
      </c>
      <c r="AM102" s="3">
        <f t="shared" si="24"/>
        <v>268</v>
      </c>
      <c r="AN102" s="34">
        <v>1441.6371433826482</v>
      </c>
      <c r="AO102" s="40"/>
    </row>
    <row r="103" spans="1:41" s="19" customFormat="1" x14ac:dyDescent="0.25">
      <c r="A103" s="19">
        <v>2003</v>
      </c>
      <c r="B103" s="20" t="s">
        <v>19</v>
      </c>
      <c r="C103" s="31">
        <v>269</v>
      </c>
      <c r="D103" s="50">
        <v>0.69522406144180326</v>
      </c>
      <c r="E103" s="25">
        <v>0.72941197052722573</v>
      </c>
      <c r="F103" s="29">
        <v>13.516666666666666</v>
      </c>
      <c r="G103" s="29">
        <v>69.825000000000003</v>
      </c>
      <c r="H103" s="30">
        <v>0.2</v>
      </c>
      <c r="I103" s="30">
        <v>4</v>
      </c>
      <c r="J103" s="29">
        <v>4.9833333333333334</v>
      </c>
      <c r="K103" s="29">
        <v>1228.3166666666666</v>
      </c>
      <c r="L103" s="29">
        <v>8.0250000000000004</v>
      </c>
      <c r="M103" s="29">
        <v>4.8</v>
      </c>
      <c r="N103" s="30">
        <v>3</v>
      </c>
      <c r="O103" s="29">
        <v>3</v>
      </c>
      <c r="P103" s="32">
        <v>4.8</v>
      </c>
      <c r="Q103" s="26">
        <v>0.19074156907502593</v>
      </c>
      <c r="R103" s="26">
        <v>0.27413699408291969</v>
      </c>
      <c r="S103" s="17"/>
      <c r="T103" s="26"/>
      <c r="U103" s="19">
        <f t="shared" si="35"/>
        <v>2003</v>
      </c>
      <c r="V103" s="19" t="str">
        <f t="shared" si="36"/>
        <v>SEMIS2</v>
      </c>
      <c r="W103" s="19">
        <f t="shared" si="37"/>
        <v>269</v>
      </c>
      <c r="X103" s="26">
        <f t="shared" si="38"/>
        <v>0.69522406144180326</v>
      </c>
      <c r="Y103" s="26">
        <f t="shared" si="39"/>
        <v>0.72941197052722573</v>
      </c>
      <c r="Z103" s="26">
        <f t="shared" si="40"/>
        <v>0.19074156907502593</v>
      </c>
      <c r="AA103" s="26">
        <f t="shared" si="41"/>
        <v>0.27413699408291969</v>
      </c>
      <c r="AB103" s="29">
        <f t="shared" si="26"/>
        <v>7.6550560621107655E-2</v>
      </c>
      <c r="AC103" s="29">
        <f t="shared" si="31"/>
        <v>0.17900486403828136</v>
      </c>
      <c r="AD103" s="29">
        <f t="shared" si="33"/>
        <v>0.27211343033250474</v>
      </c>
      <c r="AE103" s="29"/>
      <c r="AF103" s="26">
        <f t="shared" si="25"/>
        <v>1.4601374046442966E-2</v>
      </c>
      <c r="AG103" s="26">
        <f t="shared" si="27"/>
        <v>3.4143668638723472E-2</v>
      </c>
      <c r="AH103" s="26">
        <f t="shared" si="28"/>
        <v>5.1903342668009708E-2</v>
      </c>
      <c r="AI103" s="26">
        <f t="shared" si="29"/>
        <v>0.10064838535317615</v>
      </c>
      <c r="AJ103" s="26">
        <f t="shared" si="32"/>
        <v>1.334679400193872E-2</v>
      </c>
      <c r="AK103" s="26"/>
      <c r="AL103" s="26">
        <f t="shared" si="34"/>
        <v>0.33309415171392459</v>
      </c>
      <c r="AM103" s="3">
        <f t="shared" si="24"/>
        <v>269</v>
      </c>
      <c r="AN103" s="34">
        <v>1423.0692607564745</v>
      </c>
      <c r="AO103" s="1">
        <v>31.75531914893617</v>
      </c>
    </row>
    <row r="104" spans="1:41" s="19" customFormat="1" x14ac:dyDescent="0.25">
      <c r="A104" s="19">
        <v>2003</v>
      </c>
      <c r="B104" s="20" t="s">
        <v>19</v>
      </c>
      <c r="C104" s="31">
        <v>270</v>
      </c>
      <c r="D104" s="50">
        <v>0.73914155247255997</v>
      </c>
      <c r="E104" s="25">
        <v>0.64907185184834404</v>
      </c>
      <c r="F104" s="29">
        <v>22.258333333333336</v>
      </c>
      <c r="G104" s="29">
        <v>68.774999999999991</v>
      </c>
      <c r="H104" s="30">
        <v>0</v>
      </c>
      <c r="I104" s="30">
        <v>0</v>
      </c>
      <c r="J104" s="29">
        <v>28.433333333333337</v>
      </c>
      <c r="K104" s="29">
        <v>1425.1416666666664</v>
      </c>
      <c r="L104" s="29"/>
      <c r="M104" s="29"/>
      <c r="N104" s="30">
        <v>0</v>
      </c>
      <c r="O104" s="29">
        <v>0</v>
      </c>
      <c r="P104" s="32"/>
      <c r="Q104" s="26">
        <v>0</v>
      </c>
      <c r="R104" s="26">
        <v>4.4624959957707377E-2</v>
      </c>
      <c r="S104" s="17"/>
      <c r="T104" s="26"/>
      <c r="U104" s="19">
        <f t="shared" si="35"/>
        <v>2003</v>
      </c>
      <c r="V104" s="19" t="str">
        <f t="shared" si="36"/>
        <v>SEMIS2</v>
      </c>
      <c r="W104" s="19">
        <f t="shared" si="37"/>
        <v>270</v>
      </c>
      <c r="X104" s="26">
        <f t="shared" si="38"/>
        <v>0.73914155247255997</v>
      </c>
      <c r="Y104" s="26">
        <f t="shared" si="39"/>
        <v>0.64907185184834404</v>
      </c>
      <c r="Z104" s="26">
        <f t="shared" si="40"/>
        <v>0</v>
      </c>
      <c r="AA104" s="26">
        <f t="shared" si="41"/>
        <v>4.4624959957707377E-2</v>
      </c>
      <c r="AB104" s="29">
        <f t="shared" si="26"/>
        <v>0</v>
      </c>
      <c r="AC104" s="29">
        <f t="shared" si="31"/>
        <v>0.15310112124221531</v>
      </c>
      <c r="AD104" s="29">
        <f t="shared" si="33"/>
        <v>0.26850729605742202</v>
      </c>
      <c r="AE104" s="29"/>
      <c r="AF104" s="26">
        <f t="shared" si="25"/>
        <v>0</v>
      </c>
      <c r="AG104" s="26">
        <f t="shared" si="27"/>
        <v>0</v>
      </c>
      <c r="AH104" s="26">
        <f t="shared" si="28"/>
        <v>0</v>
      </c>
      <c r="AI104" s="26">
        <f t="shared" si="29"/>
        <v>0</v>
      </c>
      <c r="AJ104" s="26">
        <f t="shared" si="32"/>
        <v>0</v>
      </c>
      <c r="AK104" s="26"/>
      <c r="AL104" s="26">
        <f t="shared" si="34"/>
        <v>0.33309415171392459</v>
      </c>
      <c r="AM104" s="3">
        <f t="shared" si="24"/>
        <v>270</v>
      </c>
      <c r="AN104" s="34">
        <v>1197.7433947531072</v>
      </c>
      <c r="AO104" s="40"/>
    </row>
    <row r="105" spans="1:41" s="19" customFormat="1" x14ac:dyDescent="0.25">
      <c r="A105" s="19">
        <v>2003</v>
      </c>
      <c r="B105" s="20" t="s">
        <v>19</v>
      </c>
      <c r="C105" s="31">
        <v>271</v>
      </c>
      <c r="D105" s="50">
        <v>0.75242789033435564</v>
      </c>
      <c r="E105" s="25">
        <v>0.75242789033435564</v>
      </c>
      <c r="F105" s="29">
        <v>12.85</v>
      </c>
      <c r="G105" s="29">
        <v>96.99166666666666</v>
      </c>
      <c r="H105" s="30">
        <v>17.799999999999997</v>
      </c>
      <c r="I105" s="30">
        <v>12</v>
      </c>
      <c r="J105" s="29">
        <v>5.6999999999999993</v>
      </c>
      <c r="K105" s="29">
        <v>211.79999999999995</v>
      </c>
      <c r="L105" s="29">
        <v>12.85</v>
      </c>
      <c r="M105" s="29">
        <v>12.85</v>
      </c>
      <c r="N105" s="30">
        <v>12</v>
      </c>
      <c r="O105" s="29">
        <v>12</v>
      </c>
      <c r="P105" s="32">
        <v>12.85</v>
      </c>
      <c r="Q105" s="26">
        <v>0.39331388738518158</v>
      </c>
      <c r="R105" s="26">
        <v>0.39331388738518158</v>
      </c>
      <c r="S105" s="17"/>
      <c r="T105" s="26"/>
      <c r="U105" s="19">
        <f t="shared" si="35"/>
        <v>2003</v>
      </c>
      <c r="V105" s="19" t="str">
        <f t="shared" si="36"/>
        <v>SEMIS2</v>
      </c>
      <c r="W105" s="19">
        <f t="shared" si="37"/>
        <v>271</v>
      </c>
      <c r="X105" s="26">
        <f t="shared" si="38"/>
        <v>0.75242789033435564</v>
      </c>
      <c r="Y105" s="26">
        <f t="shared" si="39"/>
        <v>0.75242789033435564</v>
      </c>
      <c r="Z105" s="26">
        <f t="shared" si="40"/>
        <v>0.39331388738518158</v>
      </c>
      <c r="AA105" s="26">
        <f t="shared" si="41"/>
        <v>0.39331388738518158</v>
      </c>
      <c r="AB105" s="29">
        <f t="shared" si="26"/>
        <v>6.1454585183490479E-2</v>
      </c>
      <c r="AC105" s="29">
        <f t="shared" si="31"/>
        <v>0</v>
      </c>
      <c r="AD105" s="29">
        <f t="shared" si="33"/>
        <v>0.22965168186332294</v>
      </c>
      <c r="AE105" s="29"/>
      <c r="AF105" s="26">
        <f t="shared" si="25"/>
        <v>2.4170941796162422E-2</v>
      </c>
      <c r="AG105" s="26">
        <f t="shared" si="27"/>
        <v>0</v>
      </c>
      <c r="AH105" s="26">
        <f t="shared" si="28"/>
        <v>9.0325195738208547E-2</v>
      </c>
      <c r="AI105" s="26">
        <f t="shared" si="29"/>
        <v>0.11449613753437096</v>
      </c>
      <c r="AJ105" s="26">
        <f t="shared" si="32"/>
        <v>3.3884025701662185E-2</v>
      </c>
      <c r="AK105" s="26"/>
      <c r="AL105" s="26">
        <f t="shared" si="34"/>
        <v>0.3669781774155868</v>
      </c>
      <c r="AM105" s="3">
        <f t="shared" si="24"/>
        <v>271</v>
      </c>
      <c r="AN105" s="34">
        <v>0</v>
      </c>
      <c r="AO105" s="40"/>
    </row>
    <row r="106" spans="1:41" s="19" customFormat="1" x14ac:dyDescent="0.25">
      <c r="A106" s="19">
        <v>2003</v>
      </c>
      <c r="B106" s="20" t="s">
        <v>19</v>
      </c>
      <c r="C106" s="31">
        <v>272</v>
      </c>
      <c r="D106" s="50">
        <v>0.67842045375927096</v>
      </c>
      <c r="E106" s="25">
        <v>0.74087904172545926</v>
      </c>
      <c r="F106" s="29">
        <v>12.766666666666666</v>
      </c>
      <c r="G106" s="29">
        <v>78.191666666666677</v>
      </c>
      <c r="H106" s="30">
        <v>0.2</v>
      </c>
      <c r="I106" s="30">
        <v>4</v>
      </c>
      <c r="J106" s="29">
        <v>7.9750000000000014</v>
      </c>
      <c r="K106" s="29">
        <v>1097.9166666666667</v>
      </c>
      <c r="L106" s="29">
        <v>8.4499999999999993</v>
      </c>
      <c r="M106" s="29">
        <v>6.0666666666666664</v>
      </c>
      <c r="N106" s="30">
        <v>3</v>
      </c>
      <c r="O106" s="29">
        <v>3</v>
      </c>
      <c r="P106" s="32">
        <v>6.0666666666666664</v>
      </c>
      <c r="Q106" s="26">
        <v>0.20390533260767343</v>
      </c>
      <c r="R106" s="26">
        <v>0.27391069039552329</v>
      </c>
      <c r="S106" s="17"/>
      <c r="T106" s="26"/>
      <c r="U106" s="19">
        <f t="shared" si="35"/>
        <v>2003</v>
      </c>
      <c r="V106" s="19" t="str">
        <f t="shared" si="36"/>
        <v>SEMIS2</v>
      </c>
      <c r="W106" s="19">
        <f t="shared" si="37"/>
        <v>272</v>
      </c>
      <c r="X106" s="26">
        <f t="shared" si="38"/>
        <v>0.67842045375927096</v>
      </c>
      <c r="Y106" s="26">
        <f t="shared" si="39"/>
        <v>0.74087904172545926</v>
      </c>
      <c r="Z106" s="26">
        <f t="shared" si="40"/>
        <v>0.20390533260767343</v>
      </c>
      <c r="AA106" s="26">
        <f t="shared" si="41"/>
        <v>0.27391069039552329</v>
      </c>
      <c r="AB106" s="29">
        <f t="shared" si="26"/>
        <v>0</v>
      </c>
      <c r="AC106" s="29">
        <f t="shared" si="31"/>
        <v>0.12290917036698096</v>
      </c>
      <c r="AD106" s="29">
        <f t="shared" si="33"/>
        <v>0</v>
      </c>
      <c r="AE106" s="29"/>
      <c r="AF106" s="26">
        <f t="shared" si="25"/>
        <v>0</v>
      </c>
      <c r="AG106" s="26">
        <f t="shared" si="27"/>
        <v>2.5061835264212452E-2</v>
      </c>
      <c r="AH106" s="26">
        <f t="shared" si="28"/>
        <v>0</v>
      </c>
      <c r="AI106" s="26">
        <f t="shared" si="29"/>
        <v>2.5061835264212452E-2</v>
      </c>
      <c r="AJ106" s="26">
        <f t="shared" si="32"/>
        <v>3.4668925982976441E-3</v>
      </c>
      <c r="AK106" s="26"/>
      <c r="AL106" s="26">
        <f t="shared" si="34"/>
        <v>0.37044507001388444</v>
      </c>
      <c r="AM106" s="3">
        <f t="shared" si="24"/>
        <v>272</v>
      </c>
      <c r="AN106" s="34">
        <v>1263.9868948732872</v>
      </c>
      <c r="AO106" s="1">
        <v>24.974903474903499</v>
      </c>
    </row>
    <row r="107" spans="1:41" s="19" customFormat="1" x14ac:dyDescent="0.25">
      <c r="A107" s="19">
        <v>2003</v>
      </c>
      <c r="B107" s="20" t="s">
        <v>19</v>
      </c>
      <c r="C107" s="31">
        <v>273</v>
      </c>
      <c r="D107" s="50">
        <v>0.44630123479424422</v>
      </c>
      <c r="E107" s="25">
        <v>0.44180950842764244</v>
      </c>
      <c r="F107" s="29">
        <v>11.758333333333335</v>
      </c>
      <c r="G107" s="29">
        <v>62.024999999999999</v>
      </c>
      <c r="H107" s="30">
        <v>0</v>
      </c>
      <c r="I107" s="30">
        <v>0</v>
      </c>
      <c r="J107" s="29">
        <v>13.633333333333331</v>
      </c>
      <c r="K107" s="29">
        <v>1266.6916666666668</v>
      </c>
      <c r="L107" s="29"/>
      <c r="M107" s="29"/>
      <c r="N107" s="30">
        <v>0</v>
      </c>
      <c r="O107" s="29">
        <v>0</v>
      </c>
      <c r="P107" s="32"/>
      <c r="Q107" s="26">
        <v>0</v>
      </c>
      <c r="R107" s="26">
        <v>2.7710894910720797E-2</v>
      </c>
      <c r="S107" s="17"/>
      <c r="T107" s="26"/>
      <c r="U107" s="19">
        <f t="shared" si="35"/>
        <v>2003</v>
      </c>
      <c r="V107" s="19" t="str">
        <f t="shared" si="36"/>
        <v>SEMIS2</v>
      </c>
      <c r="W107" s="19">
        <f t="shared" si="37"/>
        <v>273</v>
      </c>
      <c r="X107" s="26">
        <f t="shared" si="38"/>
        <v>0.44630123479424422</v>
      </c>
      <c r="Y107" s="26">
        <f t="shared" si="39"/>
        <v>0.44180950842764244</v>
      </c>
      <c r="Z107" s="26">
        <f t="shared" si="40"/>
        <v>0</v>
      </c>
      <c r="AA107" s="26">
        <f t="shared" si="41"/>
        <v>2.7710894910720797E-2</v>
      </c>
      <c r="AB107" s="29">
        <f t="shared" si="26"/>
        <v>6.2615621160898485E-2</v>
      </c>
      <c r="AC107" s="29">
        <f t="shared" si="31"/>
        <v>0</v>
      </c>
      <c r="AD107" s="29">
        <f t="shared" si="33"/>
        <v>0.18436375555047144</v>
      </c>
      <c r="AE107" s="29"/>
      <c r="AF107" s="26">
        <f t="shared" si="25"/>
        <v>0</v>
      </c>
      <c r="AG107" s="26">
        <f t="shared" si="27"/>
        <v>0</v>
      </c>
      <c r="AH107" s="26">
        <f t="shared" si="28"/>
        <v>0</v>
      </c>
      <c r="AI107" s="26">
        <f t="shared" si="29"/>
        <v>0</v>
      </c>
      <c r="AJ107" s="26">
        <f t="shared" si="32"/>
        <v>0</v>
      </c>
      <c r="AK107" s="26"/>
      <c r="AL107" s="26">
        <f t="shared" si="34"/>
        <v>0.37044507001388444</v>
      </c>
      <c r="AM107" s="3">
        <f t="shared" si="24"/>
        <v>273</v>
      </c>
      <c r="AN107" s="34">
        <v>0</v>
      </c>
      <c r="AO107" s="38"/>
    </row>
    <row r="108" spans="1:41" s="19" customFormat="1" x14ac:dyDescent="0.25">
      <c r="A108" s="19">
        <v>2003</v>
      </c>
      <c r="B108" s="20" t="s">
        <v>19</v>
      </c>
      <c r="C108" s="31">
        <v>274</v>
      </c>
      <c r="D108" s="50">
        <v>0.5845153754189738</v>
      </c>
      <c r="E108" s="25">
        <v>0.60675412157175435</v>
      </c>
      <c r="F108" s="29">
        <v>8.6916666666666664</v>
      </c>
      <c r="G108" s="29">
        <v>77.041666666666657</v>
      </c>
      <c r="H108" s="30">
        <v>0.2</v>
      </c>
      <c r="I108" s="30">
        <v>4</v>
      </c>
      <c r="J108" s="29">
        <v>5.375</v>
      </c>
      <c r="K108" s="29">
        <v>595.29166666666663</v>
      </c>
      <c r="L108" s="29">
        <v>6.35</v>
      </c>
      <c r="M108" s="29">
        <v>5.666666666666667</v>
      </c>
      <c r="N108" s="30">
        <v>3</v>
      </c>
      <c r="O108" s="29">
        <v>3</v>
      </c>
      <c r="P108" s="32">
        <v>5.666666666666667</v>
      </c>
      <c r="Q108" s="26">
        <v>0.1301275196688895</v>
      </c>
      <c r="R108" s="26">
        <v>0.21092786359410828</v>
      </c>
      <c r="S108" s="17"/>
      <c r="T108" s="26"/>
      <c r="U108" s="19">
        <f t="shared" si="35"/>
        <v>2003</v>
      </c>
      <c r="V108" s="19" t="str">
        <f t="shared" si="36"/>
        <v>SEMIS2</v>
      </c>
      <c r="W108" s="19">
        <f t="shared" si="37"/>
        <v>274</v>
      </c>
      <c r="X108" s="26">
        <f t="shared" si="38"/>
        <v>0.5845153754189738</v>
      </c>
      <c r="Y108" s="26">
        <f t="shared" si="39"/>
        <v>0.60675412157175435</v>
      </c>
      <c r="Z108" s="26">
        <f t="shared" si="40"/>
        <v>0.1301275196688895</v>
      </c>
      <c r="AA108" s="26">
        <f t="shared" si="41"/>
        <v>0.21092786359410828</v>
      </c>
      <c r="AB108" s="29">
        <f t="shared" si="26"/>
        <v>0.12200846981504927</v>
      </c>
      <c r="AC108" s="29">
        <f t="shared" si="31"/>
        <v>0.12523124232179697</v>
      </c>
      <c r="AD108" s="29">
        <f t="shared" si="33"/>
        <v>0</v>
      </c>
      <c r="AE108" s="29"/>
      <c r="AF108" s="26">
        <f t="shared" si="25"/>
        <v>1.5876659555628933E-2</v>
      </c>
      <c r="AG108" s="26">
        <f t="shared" si="27"/>
        <v>1.6296030948389103E-2</v>
      </c>
      <c r="AH108" s="26">
        <f t="shared" si="28"/>
        <v>0</v>
      </c>
      <c r="AI108" s="26">
        <f t="shared" si="29"/>
        <v>3.2172690504018039E-2</v>
      </c>
      <c r="AJ108" s="26">
        <f t="shared" si="32"/>
        <v>2.4471042573614567E-3</v>
      </c>
      <c r="AK108" s="26"/>
      <c r="AL108" s="26">
        <f t="shared" si="34"/>
        <v>0.37289217427124588</v>
      </c>
      <c r="AM108" s="3">
        <f t="shared" si="24"/>
        <v>274</v>
      </c>
      <c r="AN108" s="34">
        <v>901.45261016525365</v>
      </c>
      <c r="AO108" s="1">
        <v>5.5627450980392004</v>
      </c>
    </row>
    <row r="109" spans="1:41" s="19" customFormat="1" x14ac:dyDescent="0.25">
      <c r="A109" s="19">
        <v>2003</v>
      </c>
      <c r="B109" s="20" t="s">
        <v>19</v>
      </c>
      <c r="C109" s="31">
        <v>275</v>
      </c>
      <c r="D109" s="50">
        <v>0.32300896445104249</v>
      </c>
      <c r="E109" s="25">
        <v>0.33457092278635142</v>
      </c>
      <c r="F109" s="29">
        <v>7.8333333333333321</v>
      </c>
      <c r="G109" s="29">
        <v>77.233333333333334</v>
      </c>
      <c r="H109" s="30">
        <v>1.6</v>
      </c>
      <c r="I109" s="30">
        <v>5</v>
      </c>
      <c r="J109" s="29">
        <v>9.85</v>
      </c>
      <c r="K109" s="29">
        <v>951.9083333333333</v>
      </c>
      <c r="L109" s="29">
        <v>6.4599999999999991</v>
      </c>
      <c r="M109" s="29">
        <v>5.8999999999999995</v>
      </c>
      <c r="N109" s="30">
        <v>3</v>
      </c>
      <c r="O109" s="29">
        <v>4</v>
      </c>
      <c r="P109" s="32">
        <v>6.1750000000000007</v>
      </c>
      <c r="Q109" s="26">
        <v>0.15467928085315508</v>
      </c>
      <c r="R109" s="26">
        <v>0.21371170690385125</v>
      </c>
      <c r="S109" s="17"/>
      <c r="T109" s="26"/>
      <c r="U109" s="19">
        <f t="shared" si="35"/>
        <v>2003</v>
      </c>
      <c r="V109" s="19" t="str">
        <f t="shared" si="36"/>
        <v>SEMIS2</v>
      </c>
      <c r="W109" s="19">
        <f t="shared" si="37"/>
        <v>275</v>
      </c>
      <c r="X109" s="26">
        <f t="shared" si="38"/>
        <v>0.32300896445104249</v>
      </c>
      <c r="Y109" s="26">
        <f t="shared" si="39"/>
        <v>0.33457092278635142</v>
      </c>
      <c r="Z109" s="26">
        <f t="shared" si="40"/>
        <v>0.15467928085315508</v>
      </c>
      <c r="AA109" s="26">
        <f t="shared" si="41"/>
        <v>0.21371170690385125</v>
      </c>
      <c r="AB109" s="29">
        <f t="shared" si="26"/>
        <v>2.2914175380599023E-2</v>
      </c>
      <c r="AC109" s="29">
        <f t="shared" si="31"/>
        <v>0.24401693963009854</v>
      </c>
      <c r="AD109" s="29">
        <f t="shared" si="33"/>
        <v>0.18784686348269544</v>
      </c>
      <c r="AE109" s="29"/>
      <c r="AF109" s="26">
        <f t="shared" si="25"/>
        <v>3.5443481692141281E-3</v>
      </c>
      <c r="AG109" s="26">
        <f t="shared" si="27"/>
        <v>3.7744364737971402E-2</v>
      </c>
      <c r="AH109" s="26">
        <f t="shared" si="28"/>
        <v>2.9056017754024128E-2</v>
      </c>
      <c r="AI109" s="26">
        <f t="shared" si="29"/>
        <v>7.0344730661209651E-2</v>
      </c>
      <c r="AJ109" s="26">
        <f t="shared" si="32"/>
        <v>3.5146193102540751E-3</v>
      </c>
      <c r="AK109" s="26"/>
      <c r="AL109" s="26">
        <f t="shared" si="34"/>
        <v>0.37640679358149998</v>
      </c>
      <c r="AM109" s="3">
        <f t="shared" si="24"/>
        <v>275</v>
      </c>
      <c r="AN109" s="34">
        <v>1910.2397158217559</v>
      </c>
      <c r="AO109" s="38"/>
    </row>
    <row r="110" spans="1:41" s="19" customFormat="1" x14ac:dyDescent="0.25">
      <c r="A110" s="19">
        <v>2003</v>
      </c>
      <c r="B110" s="20" t="s">
        <v>19</v>
      </c>
      <c r="C110" s="31">
        <v>276</v>
      </c>
      <c r="D110" s="50">
        <v>0</v>
      </c>
      <c r="E110" s="25">
        <v>0.3320685590356397</v>
      </c>
      <c r="F110" s="29">
        <v>8.1583333333333332</v>
      </c>
      <c r="G110" s="29">
        <v>63.366666666666667</v>
      </c>
      <c r="H110" s="30">
        <v>0.2</v>
      </c>
      <c r="I110" s="30">
        <v>3</v>
      </c>
      <c r="J110" s="29">
        <v>12.641666666666666</v>
      </c>
      <c r="K110" s="29">
        <v>1228.875</v>
      </c>
      <c r="L110" s="29">
        <v>5.2</v>
      </c>
      <c r="M110" s="29">
        <v>2.2999999999999998</v>
      </c>
      <c r="N110" s="30">
        <v>1</v>
      </c>
      <c r="O110" s="29">
        <v>2</v>
      </c>
      <c r="P110" s="32">
        <v>2.15</v>
      </c>
      <c r="Q110" s="26">
        <v>7.1569881136833796E-2</v>
      </c>
      <c r="R110" s="26">
        <v>0.1573124375288471</v>
      </c>
      <c r="S110" s="17"/>
      <c r="T110" s="26"/>
      <c r="U110" s="19">
        <f t="shared" si="35"/>
        <v>2003</v>
      </c>
      <c r="V110" s="19" t="str">
        <f t="shared" si="36"/>
        <v>SEMIS2</v>
      </c>
      <c r="W110" s="19">
        <f t="shared" si="37"/>
        <v>276</v>
      </c>
      <c r="X110" s="26">
        <f t="shared" si="38"/>
        <v>0</v>
      </c>
      <c r="Y110" s="26">
        <f t="shared" si="39"/>
        <v>0.3320685590356397</v>
      </c>
      <c r="Z110" s="26">
        <f t="shared" si="40"/>
        <v>7.1569881136833796E-2</v>
      </c>
      <c r="AA110" s="26">
        <f t="shared" si="41"/>
        <v>0.1573124375288471</v>
      </c>
      <c r="AB110" s="29">
        <f t="shared" si="26"/>
        <v>8.8147190065344563E-2</v>
      </c>
      <c r="AC110" s="29">
        <f t="shared" si="31"/>
        <v>4.5828350761198046E-2</v>
      </c>
      <c r="AD110" s="29">
        <f t="shared" si="33"/>
        <v>0.36602540944514778</v>
      </c>
      <c r="AE110" s="29"/>
      <c r="AF110" s="26">
        <f t="shared" si="25"/>
        <v>6.3086839155226072E-3</v>
      </c>
      <c r="AG110" s="26">
        <f t="shared" si="27"/>
        <v>3.2799296166760709E-3</v>
      </c>
      <c r="AH110" s="26">
        <f t="shared" si="28"/>
        <v>2.6196395047050149E-2</v>
      </c>
      <c r="AI110" s="26">
        <f t="shared" si="29"/>
        <v>3.578500857924883E-2</v>
      </c>
      <c r="AJ110" s="26">
        <f t="shared" si="32"/>
        <v>0</v>
      </c>
      <c r="AK110" s="26"/>
      <c r="AL110" s="26">
        <f t="shared" si="34"/>
        <v>0.37640679358149998</v>
      </c>
      <c r="AM110" s="3">
        <f t="shared" si="24"/>
        <v>276</v>
      </c>
      <c r="AN110" s="34">
        <v>242.97220219293138</v>
      </c>
      <c r="AO110" s="1">
        <v>2.3917322834646</v>
      </c>
    </row>
    <row r="111" spans="1:41" s="19" customFormat="1" x14ac:dyDescent="0.25">
      <c r="A111" s="19">
        <v>2003</v>
      </c>
      <c r="B111" s="20" t="s">
        <v>19</v>
      </c>
      <c r="C111" s="31">
        <v>277</v>
      </c>
      <c r="D111" s="50">
        <v>0.17999547061002016</v>
      </c>
      <c r="E111" s="25">
        <v>0.33548136642549381</v>
      </c>
      <c r="F111" s="29">
        <v>8.3166666666666682</v>
      </c>
      <c r="G111" s="29">
        <v>84.541666666666671</v>
      </c>
      <c r="H111" s="30">
        <v>4.8</v>
      </c>
      <c r="I111" s="30">
        <v>9</v>
      </c>
      <c r="J111" s="29">
        <v>15.516666666666666</v>
      </c>
      <c r="K111" s="29">
        <v>205.93333333333337</v>
      </c>
      <c r="L111" s="29">
        <v>8.2444444444444471</v>
      </c>
      <c r="M111" s="29"/>
      <c r="N111" s="30">
        <v>0</v>
      </c>
      <c r="O111" s="29">
        <v>6</v>
      </c>
      <c r="P111" s="32">
        <v>8.3000000000000025</v>
      </c>
      <c r="Q111" s="26">
        <v>0.29447930867621386</v>
      </c>
      <c r="R111" s="26">
        <v>0.29735507231752234</v>
      </c>
      <c r="S111" s="17"/>
      <c r="T111" s="26"/>
      <c r="U111" s="19">
        <f t="shared" si="35"/>
        <v>2003</v>
      </c>
      <c r="V111" s="19" t="str">
        <f t="shared" si="36"/>
        <v>SEMIS2</v>
      </c>
      <c r="W111" s="19">
        <f t="shared" si="37"/>
        <v>277</v>
      </c>
      <c r="X111" s="26">
        <f t="shared" si="38"/>
        <v>0.17999547061002016</v>
      </c>
      <c r="Y111" s="26">
        <f t="shared" si="39"/>
        <v>0.33548136642549381</v>
      </c>
      <c r="Z111" s="26">
        <f t="shared" si="40"/>
        <v>0.29447930867621386</v>
      </c>
      <c r="AA111" s="26">
        <f t="shared" si="41"/>
        <v>0.29735507231752234</v>
      </c>
      <c r="AB111" s="29">
        <f t="shared" si="26"/>
        <v>6.2944717794758562E-2</v>
      </c>
      <c r="AC111" s="29">
        <f t="shared" si="31"/>
        <v>0.17629438013068913</v>
      </c>
      <c r="AD111" s="29">
        <f t="shared" si="33"/>
        <v>6.8742526141797072E-2</v>
      </c>
      <c r="AE111" s="29"/>
      <c r="AF111" s="26">
        <f t="shared" si="25"/>
        <v>1.8535916981019879E-2</v>
      </c>
      <c r="AG111" s="26">
        <f t="shared" si="27"/>
        <v>5.1915047184386984E-2</v>
      </c>
      <c r="AH111" s="26">
        <f t="shared" si="28"/>
        <v>2.024325157489296E-2</v>
      </c>
      <c r="AI111" s="26">
        <f t="shared" si="29"/>
        <v>9.0694215740299816E-2</v>
      </c>
      <c r="AJ111" s="26">
        <f t="shared" si="32"/>
        <v>4.8072416223845522E-3</v>
      </c>
      <c r="AK111" s="26"/>
      <c r="AL111" s="26">
        <f t="shared" si="34"/>
        <v>0.38121403520388453</v>
      </c>
      <c r="AM111" s="3">
        <f t="shared" si="24"/>
        <v>277</v>
      </c>
      <c r="AN111" s="34">
        <v>1426.5916548954181</v>
      </c>
      <c r="AO111" s="38"/>
    </row>
    <row r="112" spans="1:41" s="19" customFormat="1" x14ac:dyDescent="0.25">
      <c r="A112" s="19">
        <v>2003</v>
      </c>
      <c r="B112" s="20" t="s">
        <v>19</v>
      </c>
      <c r="C112" s="31">
        <v>278</v>
      </c>
      <c r="D112" s="50">
        <v>0</v>
      </c>
      <c r="E112" s="25">
        <v>0.29900148196940612</v>
      </c>
      <c r="F112" s="29">
        <v>6.7333333333333334</v>
      </c>
      <c r="G112" s="29">
        <v>76.45</v>
      </c>
      <c r="H112" s="30">
        <v>1.2</v>
      </c>
      <c r="I112" s="30">
        <v>3</v>
      </c>
      <c r="J112" s="29">
        <v>13.783333333333333</v>
      </c>
      <c r="K112" s="29">
        <v>919.19166666666672</v>
      </c>
      <c r="L112" s="29">
        <v>2.2666666666666666</v>
      </c>
      <c r="M112" s="29">
        <v>2.2666666666666666</v>
      </c>
      <c r="N112" s="30">
        <v>3</v>
      </c>
      <c r="O112" s="29">
        <v>3</v>
      </c>
      <c r="P112" s="32">
        <v>2.2666666666666666</v>
      </c>
      <c r="Q112" s="26">
        <v>0</v>
      </c>
      <c r="R112" s="26">
        <v>0.11971051059502008</v>
      </c>
      <c r="S112" s="17"/>
      <c r="T112" s="26"/>
      <c r="U112" s="19">
        <f t="shared" si="35"/>
        <v>2003</v>
      </c>
      <c r="V112" s="19" t="str">
        <f t="shared" si="36"/>
        <v>SEMIS2</v>
      </c>
      <c r="W112" s="19">
        <f t="shared" si="37"/>
        <v>278</v>
      </c>
      <c r="X112" s="26">
        <f t="shared" si="38"/>
        <v>0</v>
      </c>
      <c r="Y112" s="26">
        <f t="shared" si="39"/>
        <v>0.29900148196940612</v>
      </c>
      <c r="Z112" s="26">
        <f t="shared" si="40"/>
        <v>0</v>
      </c>
      <c r="AA112" s="26">
        <f t="shared" si="41"/>
        <v>0.11971051059502008</v>
      </c>
      <c r="AB112" s="29">
        <f t="shared" si="26"/>
        <v>0</v>
      </c>
      <c r="AC112" s="29">
        <f t="shared" si="31"/>
        <v>0.12588943558951712</v>
      </c>
      <c r="AD112" s="29">
        <f t="shared" si="33"/>
        <v>0.2644415701960337</v>
      </c>
      <c r="AE112" s="29"/>
      <c r="AF112" s="26">
        <f t="shared" si="25"/>
        <v>0</v>
      </c>
      <c r="AG112" s="26">
        <f t="shared" si="27"/>
        <v>0</v>
      </c>
      <c r="AH112" s="26">
        <f t="shared" si="28"/>
        <v>0</v>
      </c>
      <c r="AI112" s="26">
        <f t="shared" si="29"/>
        <v>0</v>
      </c>
      <c r="AJ112" s="26">
        <f t="shared" si="32"/>
        <v>0</v>
      </c>
      <c r="AK112" s="26"/>
      <c r="AL112" s="26">
        <f t="shared" si="34"/>
        <v>0.38121403520388453</v>
      </c>
      <c r="AM112" s="3">
        <f t="shared" si="24"/>
        <v>278</v>
      </c>
      <c r="AN112" s="34">
        <v>1291.7673724039073</v>
      </c>
      <c r="AO112" s="38"/>
    </row>
    <row r="113" spans="1:41" s="18" customFormat="1" x14ac:dyDescent="0.25">
      <c r="A113" s="18">
        <v>2003</v>
      </c>
      <c r="B113" s="41" t="s">
        <v>19</v>
      </c>
      <c r="C113" s="42">
        <v>279</v>
      </c>
      <c r="D113" s="51">
        <v>0</v>
      </c>
      <c r="E113" s="46">
        <v>0</v>
      </c>
      <c r="F113" s="43">
        <v>6.3833333333333337</v>
      </c>
      <c r="G113" s="43">
        <v>75.091666666666683</v>
      </c>
      <c r="H113" s="44">
        <v>0</v>
      </c>
      <c r="I113" s="44">
        <v>3</v>
      </c>
      <c r="J113" s="43">
        <v>14.291666666666666</v>
      </c>
      <c r="K113" s="43">
        <v>1055.8416666666665</v>
      </c>
      <c r="L113" s="43">
        <v>3.4666666666666668</v>
      </c>
      <c r="M113" s="43">
        <v>3.1</v>
      </c>
      <c r="N113" s="44">
        <v>2</v>
      </c>
      <c r="O113" s="43">
        <v>3</v>
      </c>
      <c r="P113" s="45">
        <v>3.4666666666666668</v>
      </c>
      <c r="Q113" s="17">
        <v>1.2088669969339496E-2</v>
      </c>
      <c r="R113" s="17">
        <v>0.10932239338445178</v>
      </c>
      <c r="S113" s="17"/>
      <c r="T113" s="17"/>
      <c r="U113" s="18">
        <f t="shared" si="35"/>
        <v>2003</v>
      </c>
      <c r="V113" s="18" t="str">
        <f t="shared" si="36"/>
        <v>SEMIS2</v>
      </c>
      <c r="W113" s="18">
        <f t="shared" si="37"/>
        <v>279</v>
      </c>
      <c r="X113" s="17">
        <f t="shared" si="38"/>
        <v>0</v>
      </c>
      <c r="Y113" s="17">
        <f t="shared" si="39"/>
        <v>0</v>
      </c>
      <c r="Z113" s="17">
        <f t="shared" si="40"/>
        <v>1.2088669969339496E-2</v>
      </c>
      <c r="AA113" s="17">
        <f t="shared" si="41"/>
        <v>0.10932239338445178</v>
      </c>
      <c r="AB113" s="43">
        <f t="shared" si="26"/>
        <v>0.12979358283710993</v>
      </c>
      <c r="AC113" s="43">
        <f>Z104*0.66</f>
        <v>0</v>
      </c>
      <c r="AD113" s="43">
        <f t="shared" si="33"/>
        <v>0.18883415338427567</v>
      </c>
      <c r="AE113" s="43"/>
      <c r="AF113" s="26">
        <f t="shared" si="25"/>
        <v>1.5690317870559489E-3</v>
      </c>
      <c r="AG113" s="26">
        <f t="shared" si="27"/>
        <v>0</v>
      </c>
      <c r="AH113" s="26">
        <f t="shared" si="28"/>
        <v>2.2827537592021415E-3</v>
      </c>
      <c r="AI113" s="26">
        <f t="shared" si="29"/>
        <v>3.8517855462580903E-3</v>
      </c>
      <c r="AJ113" s="26">
        <f t="shared" si="32"/>
        <v>0</v>
      </c>
      <c r="AK113" s="26"/>
      <c r="AL113" s="26">
        <f t="shared" si="34"/>
        <v>0.38121403520388453</v>
      </c>
      <c r="AM113" s="18">
        <f t="shared" si="24"/>
        <v>279</v>
      </c>
      <c r="AN113" s="47">
        <v>0</v>
      </c>
      <c r="AO113" s="43">
        <v>3.0719696969696999</v>
      </c>
    </row>
    <row r="114" spans="1:41" s="19" customFormat="1" x14ac:dyDescent="0.25">
      <c r="B114" s="20"/>
      <c r="C114" s="31"/>
      <c r="D114" s="52"/>
      <c r="E114" s="33"/>
      <c r="S114" s="18"/>
      <c r="AM114" s="3"/>
      <c r="AO114" s="38"/>
    </row>
    <row r="115" spans="1:41" s="19" customFormat="1" x14ac:dyDescent="0.25">
      <c r="B115" s="20"/>
      <c r="C115" s="31"/>
      <c r="D115" s="52"/>
      <c r="E115" s="33"/>
      <c r="S115" s="18"/>
      <c r="AM115" s="3"/>
      <c r="AO115" s="38"/>
    </row>
    <row r="116" spans="1:41" s="19" customFormat="1" x14ac:dyDescent="0.25">
      <c r="B116" s="20"/>
      <c r="C116" s="31"/>
      <c r="D116" s="52"/>
      <c r="E116" s="33"/>
      <c r="S116" s="18"/>
      <c r="AM116" s="3"/>
      <c r="AO116" s="38"/>
    </row>
    <row r="117" spans="1:41" s="19" customFormat="1" x14ac:dyDescent="0.25">
      <c r="B117" s="20"/>
      <c r="C117" s="31"/>
      <c r="D117" s="52"/>
      <c r="E117" s="33"/>
      <c r="S117" s="18"/>
      <c r="AM117" s="3"/>
      <c r="AO117" s="38"/>
    </row>
    <row r="118" spans="1:41" s="19" customFormat="1" x14ac:dyDescent="0.25">
      <c r="B118" s="20"/>
      <c r="C118" s="31"/>
      <c r="D118" s="52"/>
      <c r="E118" s="33"/>
      <c r="S118" s="18"/>
      <c r="AM118" s="3"/>
      <c r="AO118" s="38"/>
    </row>
    <row r="119" spans="1:41" s="19" customFormat="1" x14ac:dyDescent="0.25">
      <c r="B119" s="20"/>
      <c r="C119" s="31"/>
      <c r="D119" s="52"/>
      <c r="E119" s="33"/>
      <c r="S119" s="18"/>
      <c r="AM119" s="3"/>
      <c r="AO119" s="38"/>
    </row>
    <row r="120" spans="1:41" s="19" customFormat="1" x14ac:dyDescent="0.25">
      <c r="B120" s="20"/>
      <c r="C120" s="31"/>
      <c r="D120" s="52"/>
      <c r="E120" s="33"/>
      <c r="S120" s="18"/>
      <c r="AM120" s="3"/>
      <c r="AO120" s="38"/>
    </row>
    <row r="121" spans="1:41" s="19" customFormat="1" x14ac:dyDescent="0.25">
      <c r="B121" s="20"/>
      <c r="C121" s="31"/>
      <c r="D121" s="52"/>
      <c r="E121" s="33"/>
      <c r="S121" s="18"/>
      <c r="AM121" s="3"/>
      <c r="AO121" s="38"/>
    </row>
    <row r="122" spans="1:41" s="19" customFormat="1" x14ac:dyDescent="0.25">
      <c r="B122" s="20"/>
      <c r="C122" s="31"/>
      <c r="D122" s="52"/>
      <c r="E122" s="33"/>
      <c r="S122" s="18"/>
      <c r="AM122" s="3"/>
      <c r="AO122" s="38"/>
    </row>
    <row r="123" spans="1:41" s="19" customFormat="1" x14ac:dyDescent="0.25">
      <c r="B123" s="20"/>
      <c r="C123" s="31"/>
      <c r="D123" s="52"/>
      <c r="E123" s="33"/>
      <c r="S123" s="18"/>
      <c r="AM123" s="3"/>
      <c r="AO123" s="38"/>
    </row>
    <row r="124" spans="1:41" s="19" customFormat="1" x14ac:dyDescent="0.25">
      <c r="B124" s="20"/>
      <c r="C124" s="31"/>
      <c r="D124" s="52"/>
      <c r="E124" s="33"/>
      <c r="S124" s="18"/>
      <c r="AM124" s="3"/>
      <c r="AO124" s="38"/>
    </row>
    <row r="125" spans="1:41" s="19" customFormat="1" x14ac:dyDescent="0.25">
      <c r="B125" s="20"/>
      <c r="C125" s="31"/>
      <c r="D125" s="52"/>
      <c r="E125" s="33"/>
      <c r="S125" s="18"/>
      <c r="AM125" s="3"/>
      <c r="AO125" s="38"/>
    </row>
    <row r="126" spans="1:41" s="19" customFormat="1" x14ac:dyDescent="0.25">
      <c r="B126" s="20"/>
      <c r="C126" s="31"/>
      <c r="D126" s="52"/>
      <c r="E126" s="33"/>
      <c r="S126" s="18"/>
      <c r="AM126" s="3"/>
      <c r="AO126" s="38"/>
    </row>
    <row r="127" spans="1:41" s="19" customFormat="1" x14ac:dyDescent="0.25">
      <c r="B127" s="20"/>
      <c r="C127" s="31"/>
      <c r="D127" s="52"/>
      <c r="E127" s="33"/>
      <c r="S127" s="18"/>
      <c r="AM127" s="3"/>
      <c r="AO127" s="38"/>
    </row>
    <row r="128" spans="1:41" s="19" customFormat="1" x14ac:dyDescent="0.25">
      <c r="B128" s="20"/>
      <c r="C128" s="31"/>
      <c r="D128" s="52"/>
      <c r="E128" s="33"/>
      <c r="S128" s="18"/>
      <c r="AM128" s="3"/>
      <c r="AO128" s="38"/>
    </row>
    <row r="129" spans="2:41" s="19" customFormat="1" x14ac:dyDescent="0.25">
      <c r="B129" s="20"/>
      <c r="C129" s="31"/>
      <c r="D129" s="52"/>
      <c r="E129" s="33"/>
      <c r="S129" s="18"/>
      <c r="AM129" s="3"/>
      <c r="AO129" s="38"/>
    </row>
    <row r="130" spans="2:41" s="19" customFormat="1" x14ac:dyDescent="0.25">
      <c r="B130" s="20"/>
      <c r="C130" s="31"/>
      <c r="D130" s="52"/>
      <c r="E130" s="33"/>
      <c r="S130" s="18"/>
      <c r="AM130" s="3"/>
      <c r="AO130" s="38"/>
    </row>
    <row r="131" spans="2:41" s="19" customFormat="1" x14ac:dyDescent="0.25">
      <c r="B131" s="20"/>
      <c r="C131" s="31"/>
      <c r="D131" s="52"/>
      <c r="E131" s="33"/>
      <c r="S131" s="18"/>
      <c r="AM131" s="3"/>
      <c r="AO131" s="38"/>
    </row>
    <row r="132" spans="2:41" s="19" customFormat="1" x14ac:dyDescent="0.25">
      <c r="B132" s="20"/>
      <c r="C132" s="31"/>
      <c r="D132" s="52"/>
      <c r="E132" s="33"/>
      <c r="S132" s="18"/>
      <c r="AM132" s="3"/>
      <c r="AO132" s="38"/>
    </row>
    <row r="133" spans="2:41" s="19" customFormat="1" x14ac:dyDescent="0.25">
      <c r="B133" s="20"/>
      <c r="C133" s="31"/>
      <c r="D133" s="52"/>
      <c r="E133" s="33"/>
      <c r="S133" s="18"/>
      <c r="AM133" s="3"/>
      <c r="AO133" s="38"/>
    </row>
    <row r="134" spans="2:41" s="19" customFormat="1" x14ac:dyDescent="0.25">
      <c r="B134" s="20"/>
      <c r="C134" s="31"/>
      <c r="D134" s="52"/>
      <c r="E134" s="33"/>
      <c r="S134" s="18"/>
      <c r="AM134" s="3"/>
      <c r="AO134" s="38"/>
    </row>
    <row r="135" spans="2:41" s="19" customFormat="1" x14ac:dyDescent="0.25">
      <c r="B135" s="20"/>
      <c r="C135" s="31"/>
      <c r="D135" s="52"/>
      <c r="E135" s="33"/>
      <c r="S135" s="18"/>
      <c r="AM135" s="3"/>
      <c r="AO135" s="38"/>
    </row>
    <row r="136" spans="2:41" s="19" customFormat="1" x14ac:dyDescent="0.25">
      <c r="B136" s="20"/>
      <c r="C136" s="31"/>
      <c r="D136" s="52"/>
      <c r="E136" s="33"/>
      <c r="S136" s="18"/>
      <c r="AM136" s="3"/>
      <c r="AO136" s="38"/>
    </row>
    <row r="137" spans="2:41" s="19" customFormat="1" x14ac:dyDescent="0.25">
      <c r="B137" s="20"/>
      <c r="C137" s="31"/>
      <c r="D137" s="52"/>
      <c r="E137" s="33"/>
      <c r="S137" s="18"/>
      <c r="AM137" s="3"/>
      <c r="AO137" s="38"/>
    </row>
    <row r="138" spans="2:41" s="19" customFormat="1" x14ac:dyDescent="0.25">
      <c r="B138" s="20"/>
      <c r="C138" s="31"/>
      <c r="D138" s="52"/>
      <c r="E138" s="33"/>
      <c r="S138" s="18"/>
      <c r="AM138" s="3"/>
      <c r="AO138" s="38"/>
    </row>
    <row r="139" spans="2:41" s="19" customFormat="1" x14ac:dyDescent="0.25">
      <c r="B139" s="20"/>
      <c r="C139" s="31"/>
      <c r="D139" s="52"/>
      <c r="E139" s="33"/>
      <c r="S139" s="18"/>
      <c r="AM139" s="3"/>
      <c r="AO139" s="38"/>
    </row>
    <row r="140" spans="2:41" s="19" customFormat="1" x14ac:dyDescent="0.25">
      <c r="B140" s="20"/>
      <c r="C140" s="31"/>
      <c r="D140" s="52"/>
      <c r="E140" s="33"/>
      <c r="S140" s="18"/>
      <c r="AM140" s="3"/>
      <c r="AO140" s="38"/>
    </row>
    <row r="141" spans="2:41" s="19" customFormat="1" x14ac:dyDescent="0.25">
      <c r="B141" s="20"/>
      <c r="C141" s="31"/>
      <c r="D141" s="52"/>
      <c r="E141" s="33"/>
      <c r="S141" s="18"/>
      <c r="AM141" s="3"/>
      <c r="AO141" s="38"/>
    </row>
    <row r="142" spans="2:41" s="19" customFormat="1" x14ac:dyDescent="0.25">
      <c r="B142" s="20"/>
      <c r="C142" s="31"/>
      <c r="D142" s="52"/>
      <c r="E142" s="33"/>
      <c r="S142" s="18"/>
      <c r="AM142" s="3"/>
      <c r="AO142" s="38"/>
    </row>
    <row r="143" spans="2:41" s="19" customFormat="1" x14ac:dyDescent="0.25">
      <c r="B143" s="20"/>
      <c r="C143" s="31"/>
      <c r="D143" s="52"/>
      <c r="E143" s="33"/>
      <c r="S143" s="18"/>
      <c r="AM143" s="3"/>
      <c r="AO143" s="38"/>
    </row>
    <row r="144" spans="2:41" s="19" customFormat="1" x14ac:dyDescent="0.25">
      <c r="B144" s="20"/>
      <c r="C144" s="31"/>
      <c r="D144" s="52"/>
      <c r="E144" s="33"/>
      <c r="S144" s="18"/>
      <c r="AM144" s="3"/>
      <c r="AO144" s="38"/>
    </row>
    <row r="145" spans="2:43" s="19" customFormat="1" x14ac:dyDescent="0.25">
      <c r="B145" s="20"/>
      <c r="C145" s="31"/>
      <c r="D145" s="52"/>
      <c r="E145" s="33"/>
      <c r="S145" s="18"/>
      <c r="AM145" s="3"/>
      <c r="AO145" s="38"/>
    </row>
    <row r="146" spans="2:43" s="19" customFormat="1" x14ac:dyDescent="0.25">
      <c r="B146" s="20"/>
      <c r="C146" s="31"/>
      <c r="D146" s="52"/>
      <c r="E146" s="33"/>
      <c r="S146" s="18"/>
      <c r="AM146" s="3"/>
      <c r="AO146" s="38"/>
    </row>
    <row r="147" spans="2:43" x14ac:dyDescent="0.25">
      <c r="B147" s="15"/>
      <c r="AO147" s="38"/>
      <c r="AP147" s="19"/>
      <c r="AQ147" s="19"/>
    </row>
    <row r="148" spans="2:43" x14ac:dyDescent="0.25">
      <c r="B148" s="15"/>
      <c r="AP148" s="19"/>
      <c r="AQ148" s="19"/>
    </row>
    <row r="149" spans="2:43" x14ac:dyDescent="0.25">
      <c r="B149" s="15"/>
      <c r="AP149" s="19"/>
      <c r="AQ149" s="19"/>
    </row>
    <row r="150" spans="2:43" x14ac:dyDescent="0.25">
      <c r="B150" s="15"/>
      <c r="AP150" s="19"/>
      <c r="AQ150" s="19"/>
    </row>
    <row r="151" spans="2:43" x14ac:dyDescent="0.25">
      <c r="B151" s="15"/>
      <c r="AP151" s="19"/>
      <c r="AQ151" s="19"/>
    </row>
    <row r="152" spans="2:43" x14ac:dyDescent="0.25">
      <c r="B152" s="15"/>
      <c r="AP152" s="19"/>
      <c r="AQ152" s="19"/>
    </row>
    <row r="153" spans="2:43" x14ac:dyDescent="0.25">
      <c r="B153" s="15"/>
      <c r="AP153" s="19"/>
      <c r="AQ153" s="19"/>
    </row>
    <row r="154" spans="2:43" x14ac:dyDescent="0.25">
      <c r="B154" s="15"/>
      <c r="AP154" s="19"/>
      <c r="AQ154" s="19"/>
    </row>
    <row r="155" spans="2:43" x14ac:dyDescent="0.25">
      <c r="B155" s="15"/>
      <c r="AP155" s="19"/>
      <c r="AQ155" s="19"/>
    </row>
    <row r="156" spans="2:43" x14ac:dyDescent="0.25">
      <c r="B156" s="15"/>
      <c r="AP156" s="19"/>
      <c r="AQ156" s="19"/>
    </row>
    <row r="157" spans="2:43" x14ac:dyDescent="0.25">
      <c r="B157" s="15"/>
      <c r="AP157" s="19"/>
      <c r="AQ157" s="19"/>
    </row>
    <row r="158" spans="2:43" x14ac:dyDescent="0.25">
      <c r="B158" s="15"/>
      <c r="AP158" s="19"/>
      <c r="AQ158" s="19"/>
    </row>
    <row r="159" spans="2:43" x14ac:dyDescent="0.25">
      <c r="B159" s="15"/>
      <c r="AP159" s="19"/>
      <c r="AQ159" s="19"/>
    </row>
    <row r="160" spans="2:43" x14ac:dyDescent="0.25">
      <c r="B160" s="15"/>
      <c r="AP160" s="19"/>
      <c r="AQ160" s="19"/>
    </row>
    <row r="161" spans="2:43" x14ac:dyDescent="0.25">
      <c r="B161" s="15"/>
      <c r="AP161" s="19"/>
      <c r="AQ161" s="19"/>
    </row>
    <row r="162" spans="2:43" x14ac:dyDescent="0.25">
      <c r="B162" s="15"/>
      <c r="AP162" s="19"/>
      <c r="AQ162" s="19"/>
    </row>
    <row r="163" spans="2:43" x14ac:dyDescent="0.25">
      <c r="B163" s="15"/>
      <c r="AP163" s="19"/>
      <c r="AQ163" s="19"/>
    </row>
    <row r="164" spans="2:43" x14ac:dyDescent="0.25">
      <c r="B164" s="15"/>
      <c r="AP164" s="19"/>
      <c r="AQ164" s="19"/>
    </row>
    <row r="165" spans="2:43" x14ac:dyDescent="0.25">
      <c r="B165" s="15"/>
      <c r="AP165" s="19"/>
      <c r="AQ165" s="19"/>
    </row>
    <row r="166" spans="2:43" x14ac:dyDescent="0.25">
      <c r="B166" s="15"/>
      <c r="AP166" s="19"/>
      <c r="AQ166" s="19"/>
    </row>
    <row r="167" spans="2:43" x14ac:dyDescent="0.25">
      <c r="B167" s="15"/>
      <c r="AP167" s="19"/>
      <c r="AQ167" s="19"/>
    </row>
    <row r="168" spans="2:43" x14ac:dyDescent="0.25">
      <c r="B168" s="15"/>
      <c r="AP168" s="19"/>
      <c r="AQ168" s="19"/>
    </row>
    <row r="169" spans="2:43" x14ac:dyDescent="0.25">
      <c r="B169" s="15"/>
      <c r="AP169" s="19"/>
      <c r="AQ169" s="19"/>
    </row>
    <row r="170" spans="2:43" x14ac:dyDescent="0.25">
      <c r="B170" s="15"/>
      <c r="AP170" s="19"/>
      <c r="AQ170" s="19"/>
    </row>
    <row r="171" spans="2:43" x14ac:dyDescent="0.25">
      <c r="B171" s="15"/>
      <c r="AP171" s="19"/>
      <c r="AQ171" s="19"/>
    </row>
    <row r="172" spans="2:43" x14ac:dyDescent="0.25">
      <c r="B172" s="15"/>
      <c r="AP172" s="19"/>
      <c r="AQ172" s="19"/>
    </row>
    <row r="173" spans="2:43" x14ac:dyDescent="0.25">
      <c r="B173" s="15"/>
      <c r="AP173" s="19"/>
      <c r="AQ173" s="19"/>
    </row>
    <row r="174" spans="2:43" x14ac:dyDescent="0.25">
      <c r="B174" s="15"/>
      <c r="AP174" s="19"/>
      <c r="AQ174" s="19"/>
    </row>
    <row r="175" spans="2:43" x14ac:dyDescent="0.25">
      <c r="B175" s="15"/>
      <c r="AP175" s="19"/>
      <c r="AQ175" s="19"/>
    </row>
    <row r="176" spans="2:43" x14ac:dyDescent="0.25">
      <c r="B176" s="15"/>
      <c r="AP176" s="19"/>
      <c r="AQ176" s="19"/>
    </row>
    <row r="177" spans="2:43" x14ac:dyDescent="0.25">
      <c r="B177" s="15"/>
      <c r="AP177" s="19"/>
      <c r="AQ177" s="19"/>
    </row>
    <row r="178" spans="2:43" x14ac:dyDescent="0.25">
      <c r="B178" s="15"/>
      <c r="AP178" s="19"/>
      <c r="AQ178" s="19"/>
    </row>
    <row r="179" spans="2:43" x14ac:dyDescent="0.25">
      <c r="B179" s="15"/>
      <c r="AP179" s="19"/>
      <c r="AQ179" s="19"/>
    </row>
    <row r="180" spans="2:43" x14ac:dyDescent="0.25">
      <c r="B180" s="15"/>
      <c r="AP180" s="19"/>
      <c r="AQ180" s="19"/>
    </row>
    <row r="181" spans="2:43" x14ac:dyDescent="0.25">
      <c r="B181" s="15"/>
      <c r="AP181" s="19"/>
      <c r="AQ181" s="19"/>
    </row>
    <row r="182" spans="2:43" x14ac:dyDescent="0.25">
      <c r="B182" s="15"/>
      <c r="AP182" s="19"/>
      <c r="AQ182" s="19"/>
    </row>
    <row r="183" spans="2:43" x14ac:dyDescent="0.25">
      <c r="B183" s="15"/>
      <c r="AP183" s="19"/>
      <c r="AQ183" s="19"/>
    </row>
    <row r="184" spans="2:43" x14ac:dyDescent="0.25">
      <c r="B184" s="15"/>
      <c r="AP184" s="19"/>
      <c r="AQ184" s="19"/>
    </row>
    <row r="185" spans="2:43" x14ac:dyDescent="0.25">
      <c r="B185" s="15"/>
      <c r="AP185" s="19"/>
      <c r="AQ185" s="19"/>
    </row>
    <row r="186" spans="2:43" x14ac:dyDescent="0.25">
      <c r="B186" s="15"/>
      <c r="AP186" s="19"/>
      <c r="AQ186" s="19"/>
    </row>
    <row r="187" spans="2:43" x14ac:dyDescent="0.25">
      <c r="B187" s="15"/>
      <c r="AP187" s="19"/>
      <c r="AQ187" s="19"/>
    </row>
    <row r="188" spans="2:43" x14ac:dyDescent="0.25">
      <c r="B188" s="15"/>
      <c r="AP188" s="19"/>
      <c r="AQ188" s="19"/>
    </row>
    <row r="189" spans="2:43" x14ac:dyDescent="0.25">
      <c r="B189" s="15"/>
      <c r="AP189" s="19"/>
      <c r="AQ189" s="19"/>
    </row>
    <row r="190" spans="2:43" x14ac:dyDescent="0.25">
      <c r="B190" s="15"/>
      <c r="AP190" s="19"/>
      <c r="AQ190" s="19"/>
    </row>
    <row r="191" spans="2:43" x14ac:dyDescent="0.25">
      <c r="B191" s="15"/>
      <c r="AP191" s="19"/>
      <c r="AQ191" s="19"/>
    </row>
    <row r="192" spans="2:43" x14ac:dyDescent="0.25">
      <c r="B192" s="15"/>
      <c r="AP192" s="19"/>
      <c r="AQ192" s="19"/>
    </row>
    <row r="193" spans="2:43" x14ac:dyDescent="0.25">
      <c r="B193" s="15"/>
      <c r="AP193" s="19"/>
      <c r="AQ193" s="19"/>
    </row>
    <row r="194" spans="2:43" x14ac:dyDescent="0.25">
      <c r="B194" s="15"/>
      <c r="AP194" s="19"/>
      <c r="AQ194" s="19"/>
    </row>
    <row r="195" spans="2:43" x14ac:dyDescent="0.25">
      <c r="B195" s="15"/>
      <c r="AP195" s="19"/>
      <c r="AQ195" s="19"/>
    </row>
    <row r="196" spans="2:43" x14ac:dyDescent="0.25">
      <c r="B196" s="15"/>
      <c r="AP196" s="19"/>
      <c r="AQ196" s="19"/>
    </row>
    <row r="197" spans="2:43" x14ac:dyDescent="0.25">
      <c r="B197" s="15"/>
      <c r="AP197" s="19"/>
      <c r="AQ197" s="19"/>
    </row>
    <row r="198" spans="2:43" x14ac:dyDescent="0.25">
      <c r="B198" s="15"/>
    </row>
    <row r="199" spans="2:43" x14ac:dyDescent="0.25">
      <c r="B199" s="15"/>
    </row>
    <row r="200" spans="2:43" x14ac:dyDescent="0.25">
      <c r="B200" s="15"/>
    </row>
    <row r="201" spans="2:43" x14ac:dyDescent="0.25">
      <c r="B201" s="15"/>
    </row>
    <row r="202" spans="2:43" x14ac:dyDescent="0.25">
      <c r="B202" s="15"/>
    </row>
    <row r="203" spans="2:43" x14ac:dyDescent="0.25">
      <c r="B203" s="15"/>
    </row>
    <row r="204" spans="2:43" x14ac:dyDescent="0.25">
      <c r="B204" s="15"/>
    </row>
    <row r="205" spans="2:43" x14ac:dyDescent="0.25">
      <c r="B205" s="15"/>
    </row>
    <row r="206" spans="2:43" x14ac:dyDescent="0.25">
      <c r="B206" s="15"/>
    </row>
    <row r="207" spans="2:43" x14ac:dyDescent="0.25">
      <c r="B207" s="15"/>
    </row>
    <row r="208" spans="2:43" x14ac:dyDescent="0.25">
      <c r="B208" s="15"/>
    </row>
    <row r="209" spans="2:2" x14ac:dyDescent="0.25">
      <c r="B209" s="15"/>
    </row>
    <row r="210" spans="2:2" x14ac:dyDescent="0.25">
      <c r="B210" s="15"/>
    </row>
    <row r="211" spans="2:2" x14ac:dyDescent="0.25">
      <c r="B211" s="15"/>
    </row>
    <row r="212" spans="2:2" x14ac:dyDescent="0.25">
      <c r="B212" s="15"/>
    </row>
    <row r="213" spans="2:2" x14ac:dyDescent="0.25">
      <c r="B213" s="15"/>
    </row>
    <row r="214" spans="2:2" x14ac:dyDescent="0.25">
      <c r="B214" s="15"/>
    </row>
    <row r="215" spans="2:2" x14ac:dyDescent="0.25">
      <c r="B215" s="15"/>
    </row>
    <row r="216" spans="2:2" x14ac:dyDescent="0.25">
      <c r="B216" s="15"/>
    </row>
    <row r="217" spans="2:2" x14ac:dyDescent="0.25">
      <c r="B217" s="15"/>
    </row>
    <row r="218" spans="2:2" x14ac:dyDescent="0.25">
      <c r="B218" s="15"/>
    </row>
    <row r="219" spans="2:2" x14ac:dyDescent="0.25">
      <c r="B219" s="15"/>
    </row>
    <row r="220" spans="2:2" x14ac:dyDescent="0.25">
      <c r="B220" s="15"/>
    </row>
  </sheetData>
  <autoFilter ref="A1:AQ11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5"/>
  <sheetViews>
    <sheetView workbookViewId="0">
      <selection activeCell="M18" sqref="M18"/>
    </sheetView>
  </sheetViews>
  <sheetFormatPr baseColWidth="10" defaultRowHeight="15" x14ac:dyDescent="0.25"/>
  <cols>
    <col min="8" max="8" width="10.85546875" style="55"/>
    <col min="10" max="10" width="12" style="56" bestFit="1" customWidth="1"/>
  </cols>
  <sheetData>
    <row r="2" spans="1:10" ht="18.75" x14ac:dyDescent="0.25">
      <c r="G2" s="54" t="s">
        <v>32</v>
      </c>
    </row>
    <row r="3" spans="1:10" ht="18.75" x14ac:dyDescent="0.25">
      <c r="G3" s="54" t="s">
        <v>33</v>
      </c>
    </row>
    <row r="4" spans="1:10" x14ac:dyDescent="0.25">
      <c r="B4" t="s">
        <v>34</v>
      </c>
    </row>
    <row r="5" spans="1:10" x14ac:dyDescent="0.25">
      <c r="A5" s="57">
        <v>161</v>
      </c>
      <c r="B5" s="58">
        <v>13.75</v>
      </c>
      <c r="D5" s="78" t="s">
        <v>54</v>
      </c>
      <c r="E5" s="78" t="s">
        <v>56</v>
      </c>
      <c r="F5" t="s">
        <v>35</v>
      </c>
      <c r="G5" t="s">
        <v>36</v>
      </c>
      <c r="H5" s="55" t="s">
        <v>37</v>
      </c>
      <c r="I5" t="s">
        <v>38</v>
      </c>
      <c r="J5" s="56" t="s">
        <v>39</v>
      </c>
    </row>
    <row r="6" spans="1:10" x14ac:dyDescent="0.25">
      <c r="A6" s="59">
        <v>162</v>
      </c>
      <c r="B6" s="60">
        <v>15.000000000000002</v>
      </c>
      <c r="F6" s="61">
        <v>15.216250000000002</v>
      </c>
      <c r="G6" s="62">
        <v>10</v>
      </c>
      <c r="H6" s="63">
        <f>0.966-0.000051*(F6)^3 + (-15.575/(F6)^2)</f>
        <v>0.71905409312802049</v>
      </c>
      <c r="I6" s="1">
        <f>1.6888+(0.06131*F6)+(-0.002117*F6*F6)</f>
        <v>2.1315502504796875</v>
      </c>
      <c r="J6" s="56">
        <f>H6*(1+25118.86*EXP(-I6*G6))^(-0.909)</f>
        <v>0.71904501252906439</v>
      </c>
    </row>
    <row r="7" spans="1:10" x14ac:dyDescent="0.25">
      <c r="A7" s="59">
        <v>163</v>
      </c>
      <c r="B7" s="60">
        <v>20.833333333333336</v>
      </c>
      <c r="F7" s="64">
        <v>17.120833333333334</v>
      </c>
      <c r="G7" s="65">
        <v>10</v>
      </c>
      <c r="H7" s="63">
        <f t="shared" ref="H7:H70" si="0">0.966-0.000051*(F7)^3 + (-15.575/(F7)^2)</f>
        <v>0.65692134326044127</v>
      </c>
      <c r="I7" s="1">
        <f t="shared" ref="I7:I70" si="1">1.6888+(0.06131*F7)+(-0.002117*F7*F7)</f>
        <v>2.1179370403298612</v>
      </c>
      <c r="J7" s="56">
        <f t="shared" ref="J7:J70" si="2">H7*(1+25118.86*EXP(-I7*G7))^(-0.909)</f>
        <v>0.65691183749955473</v>
      </c>
    </row>
    <row r="8" spans="1:10" x14ac:dyDescent="0.25">
      <c r="A8" s="59">
        <v>164</v>
      </c>
      <c r="B8" s="60">
        <v>56.666666666666657</v>
      </c>
      <c r="F8" s="64">
        <v>16.216041666666666</v>
      </c>
      <c r="G8" s="65">
        <v>12</v>
      </c>
      <c r="H8" s="63">
        <f t="shared" si="0"/>
        <v>0.68929776882138549</v>
      </c>
      <c r="I8" s="1">
        <f t="shared" si="1"/>
        <v>2.1263191790549913</v>
      </c>
      <c r="J8" s="56">
        <f t="shared" si="2"/>
        <v>0.68929763832864244</v>
      </c>
    </row>
    <row r="9" spans="1:10" x14ac:dyDescent="0.25">
      <c r="A9" s="59">
        <v>165</v>
      </c>
      <c r="B9" s="60">
        <v>209.58333333333329</v>
      </c>
      <c r="F9" s="64">
        <v>15.266249999999999</v>
      </c>
      <c r="G9" s="65">
        <v>8</v>
      </c>
      <c r="H9" s="63">
        <f t="shared" si="0"/>
        <v>0.71771694427681498</v>
      </c>
      <c r="I9" s="1">
        <f t="shared" si="1"/>
        <v>2.1313891778546878</v>
      </c>
      <c r="J9" s="56">
        <f t="shared" si="2"/>
        <v>0.71707291866129053</v>
      </c>
    </row>
    <row r="10" spans="1:10" x14ac:dyDescent="0.25">
      <c r="A10" s="59">
        <v>166</v>
      </c>
      <c r="B10" s="60">
        <v>107.5</v>
      </c>
      <c r="F10" s="64">
        <v>16.177291666666669</v>
      </c>
      <c r="G10" s="65">
        <v>6</v>
      </c>
      <c r="H10" s="63">
        <f t="shared" si="0"/>
        <v>0.69056898170328096</v>
      </c>
      <c r="I10" s="1">
        <f t="shared" si="1"/>
        <v>2.1266007631633248</v>
      </c>
      <c r="J10" s="56">
        <f t="shared" si="2"/>
        <v>0.64816280547960481</v>
      </c>
    </row>
    <row r="11" spans="1:10" x14ac:dyDescent="0.25">
      <c r="A11" s="59">
        <v>167</v>
      </c>
      <c r="B11" s="60">
        <v>10</v>
      </c>
      <c r="F11" s="64">
        <v>19.245000000000001</v>
      </c>
      <c r="G11" s="65">
        <v>6</v>
      </c>
      <c r="H11" s="63">
        <f t="shared" si="0"/>
        <v>0.56043113309863213</v>
      </c>
      <c r="I11" s="1">
        <f t="shared" si="1"/>
        <v>2.0846376070750003</v>
      </c>
      <c r="J11" s="56">
        <f t="shared" si="2"/>
        <v>0.51696366569102747</v>
      </c>
    </row>
    <row r="12" spans="1:10" x14ac:dyDescent="0.25">
      <c r="A12" s="59">
        <v>168</v>
      </c>
      <c r="B12" s="60">
        <v>2.916666666666667</v>
      </c>
      <c r="F12" s="64">
        <v>20.930833333333336</v>
      </c>
      <c r="G12" s="65">
        <v>6</v>
      </c>
      <c r="H12" s="63">
        <f t="shared" si="0"/>
        <v>0.46278926676031751</v>
      </c>
      <c r="I12" s="1">
        <f t="shared" si="1"/>
        <v>2.0446121488798612</v>
      </c>
      <c r="J12" s="56">
        <f t="shared" si="2"/>
        <v>0.4181359427686383</v>
      </c>
    </row>
    <row r="13" spans="1:10" x14ac:dyDescent="0.25">
      <c r="A13" s="59">
        <v>169</v>
      </c>
      <c r="B13" s="60">
        <v>2.5</v>
      </c>
      <c r="F13" s="64">
        <v>24.487500000000001</v>
      </c>
      <c r="G13" s="65">
        <v>1</v>
      </c>
      <c r="H13" s="63">
        <f t="shared" si="0"/>
        <v>0.19116099831561487</v>
      </c>
      <c r="I13" s="1">
        <f t="shared" si="1"/>
        <v>1.9206957067187502</v>
      </c>
      <c r="J13" s="56">
        <f t="shared" si="2"/>
        <v>1.096307078066444E-4</v>
      </c>
    </row>
    <row r="14" spans="1:10" x14ac:dyDescent="0.25">
      <c r="A14" s="59">
        <v>170</v>
      </c>
      <c r="B14" s="60">
        <v>2.0833333333333335</v>
      </c>
      <c r="F14" s="64">
        <v>25.473333333333329</v>
      </c>
      <c r="G14" s="65">
        <v>0</v>
      </c>
      <c r="H14" s="63">
        <f t="shared" si="0"/>
        <v>9.8997620478244674E-2</v>
      </c>
      <c r="I14" s="1">
        <f t="shared" si="1"/>
        <v>1.8768684312444448</v>
      </c>
      <c r="J14" s="56">
        <f t="shared" si="2"/>
        <v>9.9085272446195803E-6</v>
      </c>
    </row>
    <row r="15" spans="1:10" x14ac:dyDescent="0.25">
      <c r="A15" s="59">
        <v>171</v>
      </c>
      <c r="B15" s="60">
        <v>0.83333333333333337</v>
      </c>
      <c r="F15" s="64">
        <v>23.566666666666663</v>
      </c>
      <c r="G15" s="65">
        <v>6</v>
      </c>
      <c r="H15" s="63">
        <f t="shared" si="0"/>
        <v>0.27043596076121251</v>
      </c>
      <c r="I15" s="1">
        <f t="shared" si="1"/>
        <v>1.957916407777778</v>
      </c>
      <c r="J15" s="56">
        <f t="shared" si="2"/>
        <v>0.22936512984696236</v>
      </c>
    </row>
    <row r="16" spans="1:10" x14ac:dyDescent="0.25">
      <c r="A16" s="59">
        <v>172</v>
      </c>
      <c r="B16" s="60">
        <v>2.0833333333333335</v>
      </c>
      <c r="F16" s="64">
        <v>19.067083333333333</v>
      </c>
      <c r="G16" s="65">
        <v>6</v>
      </c>
      <c r="H16" s="63">
        <f t="shared" si="0"/>
        <v>0.56963169611378262</v>
      </c>
      <c r="I16" s="1">
        <f t="shared" si="1"/>
        <v>2.0881597664657989</v>
      </c>
      <c r="J16" s="56">
        <f t="shared" si="2"/>
        <v>0.52630090306800481</v>
      </c>
    </row>
    <row r="17" spans="1:10" x14ac:dyDescent="0.25">
      <c r="A17" s="59">
        <v>173</v>
      </c>
      <c r="B17" s="60">
        <v>0.41666666666666669</v>
      </c>
      <c r="F17" s="64">
        <v>17.236041666666665</v>
      </c>
      <c r="G17" s="65">
        <v>6</v>
      </c>
      <c r="H17" s="63">
        <f t="shared" si="0"/>
        <v>0.6524276025843011</v>
      </c>
      <c r="I17" s="1">
        <f t="shared" si="1"/>
        <v>2.1166209574299915</v>
      </c>
      <c r="J17" s="56">
        <f t="shared" si="2"/>
        <v>0.6100595531998958</v>
      </c>
    </row>
    <row r="18" spans="1:10" x14ac:dyDescent="0.25">
      <c r="A18" s="59">
        <v>174</v>
      </c>
      <c r="B18" s="60">
        <v>3.75</v>
      </c>
      <c r="F18" s="64">
        <v>18.603125000000002</v>
      </c>
      <c r="G18" s="65">
        <v>6</v>
      </c>
      <c r="H18" s="63">
        <f t="shared" si="0"/>
        <v>0.59265237239178847</v>
      </c>
      <c r="I18" s="1">
        <f t="shared" si="1"/>
        <v>2.096714151826172</v>
      </c>
      <c r="J18" s="56">
        <f t="shared" si="2"/>
        <v>0.54965455292550003</v>
      </c>
    </row>
    <row r="19" spans="1:10" x14ac:dyDescent="0.25">
      <c r="A19" s="59">
        <v>175</v>
      </c>
      <c r="B19" s="60">
        <v>12.500000000000002</v>
      </c>
      <c r="F19" s="64">
        <v>19.629791666666669</v>
      </c>
      <c r="G19" s="65">
        <v>6</v>
      </c>
      <c r="H19" s="63">
        <f t="shared" si="0"/>
        <v>0.53981991778377403</v>
      </c>
      <c r="I19" s="1">
        <f t="shared" si="1"/>
        <v>2.0765616249872827</v>
      </c>
      <c r="J19" s="56">
        <f t="shared" si="2"/>
        <v>0.49604883702749114</v>
      </c>
    </row>
    <row r="20" spans="1:10" x14ac:dyDescent="0.25">
      <c r="A20" s="59">
        <v>176</v>
      </c>
      <c r="B20" s="60">
        <v>17.083333333333332</v>
      </c>
      <c r="F20" s="64">
        <v>17.785416666666666</v>
      </c>
      <c r="G20" s="65">
        <v>7</v>
      </c>
      <c r="H20" s="63">
        <f t="shared" si="0"/>
        <v>0.62984106772992887</v>
      </c>
      <c r="I20" s="1">
        <f t="shared" si="1"/>
        <v>2.1095722414366325</v>
      </c>
      <c r="J20" s="56">
        <f t="shared" si="2"/>
        <v>0.6243385201178473</v>
      </c>
    </row>
    <row r="21" spans="1:10" x14ac:dyDescent="0.25">
      <c r="A21" s="59">
        <v>177</v>
      </c>
      <c r="B21" s="60">
        <v>7.4999999999999991</v>
      </c>
      <c r="F21" s="64">
        <v>19.197708333333335</v>
      </c>
      <c r="G21" s="65">
        <v>6</v>
      </c>
      <c r="H21" s="63">
        <f t="shared" si="0"/>
        <v>0.56289697197947985</v>
      </c>
      <c r="I21" s="1">
        <f t="shared" si="1"/>
        <v>2.0855869027987417</v>
      </c>
      <c r="J21" s="56">
        <f t="shared" si="2"/>
        <v>0.51946617891782598</v>
      </c>
    </row>
    <row r="22" spans="1:10" x14ac:dyDescent="0.25">
      <c r="A22" s="59">
        <v>178</v>
      </c>
      <c r="B22" s="60">
        <v>24.166666666666668</v>
      </c>
      <c r="F22" s="64">
        <v>21.07770833333333</v>
      </c>
      <c r="G22" s="65">
        <v>6</v>
      </c>
      <c r="H22" s="63">
        <f t="shared" si="0"/>
        <v>0.45336883296396274</v>
      </c>
      <c r="I22" s="1">
        <f t="shared" si="1"/>
        <v>2.0405551554820751</v>
      </c>
      <c r="J22" s="56">
        <f t="shared" si="2"/>
        <v>0.40865782262092509</v>
      </c>
    </row>
    <row r="23" spans="1:10" x14ac:dyDescent="0.25">
      <c r="A23" s="59">
        <v>179</v>
      </c>
      <c r="B23" s="60">
        <v>17.916666666666671</v>
      </c>
      <c r="F23" s="64">
        <v>22.718750000000004</v>
      </c>
      <c r="G23" s="65">
        <v>0</v>
      </c>
      <c r="H23" s="63">
        <f t="shared" si="0"/>
        <v>0.33779347983735475</v>
      </c>
      <c r="I23" s="1">
        <f t="shared" si="1"/>
        <v>1.9890147919921874</v>
      </c>
      <c r="J23" s="56">
        <f t="shared" si="2"/>
        <v>3.3809256039227893E-5</v>
      </c>
    </row>
    <row r="24" spans="1:10" x14ac:dyDescent="0.25">
      <c r="A24" s="59">
        <v>180</v>
      </c>
      <c r="B24" s="60">
        <v>33.333333333333336</v>
      </c>
      <c r="F24" s="64">
        <v>23.129375</v>
      </c>
      <c r="G24" s="65">
        <v>2</v>
      </c>
      <c r="H24" s="63">
        <f t="shared" si="0"/>
        <v>0.30583887296586582</v>
      </c>
      <c r="I24" s="1">
        <f t="shared" si="1"/>
        <v>1.9743347508855473</v>
      </c>
      <c r="J24" s="56">
        <f t="shared" si="2"/>
        <v>1.1063925849070539E-3</v>
      </c>
    </row>
    <row r="25" spans="1:10" x14ac:dyDescent="0.25">
      <c r="A25" s="59">
        <v>181</v>
      </c>
      <c r="B25" s="60">
        <v>34.583333333333336</v>
      </c>
      <c r="F25" s="64">
        <v>23.276041666666668</v>
      </c>
      <c r="G25" s="65">
        <v>0</v>
      </c>
      <c r="H25" s="63">
        <f t="shared" si="0"/>
        <v>0.29412365513909583</v>
      </c>
      <c r="I25" s="1">
        <f t="shared" si="1"/>
        <v>1.9689183117133249</v>
      </c>
      <c r="J25" s="56">
        <f t="shared" si="2"/>
        <v>2.9438407066291731E-5</v>
      </c>
    </row>
    <row r="26" spans="1:10" x14ac:dyDescent="0.25">
      <c r="A26" s="59">
        <v>182</v>
      </c>
      <c r="B26" s="60">
        <v>87.083333333333343</v>
      </c>
      <c r="F26" s="64">
        <v>20.293958333333336</v>
      </c>
      <c r="G26" s="65">
        <v>5</v>
      </c>
      <c r="H26" s="63">
        <f t="shared" si="0"/>
        <v>0.50192638634073095</v>
      </c>
      <c r="I26" s="1">
        <f t="shared" si="1"/>
        <v>2.0611472606008245</v>
      </c>
      <c r="J26" s="56">
        <f t="shared" si="2"/>
        <v>0.28835148353214779</v>
      </c>
    </row>
    <row r="27" spans="1:10" x14ac:dyDescent="0.25">
      <c r="A27" s="59">
        <v>183</v>
      </c>
      <c r="B27" s="60">
        <v>67.500000000000014</v>
      </c>
      <c r="F27" s="64">
        <v>22.651458333333334</v>
      </c>
      <c r="G27" s="65">
        <v>1</v>
      </c>
      <c r="H27" s="63">
        <f t="shared" si="0"/>
        <v>0.34291220039926285</v>
      </c>
      <c r="I27" s="1">
        <f t="shared" si="1"/>
        <v>1.9913524191018661</v>
      </c>
      <c r="J27" s="56">
        <f t="shared" si="2"/>
        <v>2.0970144554202175E-4</v>
      </c>
    </row>
    <row r="28" spans="1:10" x14ac:dyDescent="0.25">
      <c r="A28" s="59">
        <v>184</v>
      </c>
      <c r="B28" s="60">
        <v>59.583333333333336</v>
      </c>
      <c r="F28" s="64">
        <v>18.120416666666664</v>
      </c>
      <c r="G28" s="65">
        <v>5</v>
      </c>
      <c r="H28" s="63">
        <f t="shared" si="0"/>
        <v>0.6151244698676247</v>
      </c>
      <c r="I28" s="1">
        <f t="shared" si="1"/>
        <v>2.1046468539657988</v>
      </c>
      <c r="J28" s="56">
        <f t="shared" si="2"/>
        <v>0.38472051329289642</v>
      </c>
    </row>
    <row r="29" spans="1:10" x14ac:dyDescent="0.25">
      <c r="A29" s="59">
        <v>185</v>
      </c>
      <c r="B29" s="60">
        <v>114.58333333333334</v>
      </c>
      <c r="F29" s="64">
        <v>15.593333333333334</v>
      </c>
      <c r="G29" s="65">
        <v>6</v>
      </c>
      <c r="H29" s="63">
        <f t="shared" si="0"/>
        <v>0.70857633370189177</v>
      </c>
      <c r="I29" s="1">
        <f t="shared" si="1"/>
        <v>2.130074388577778</v>
      </c>
      <c r="J29" s="56">
        <f t="shared" si="2"/>
        <v>0.66590521432734073</v>
      </c>
    </row>
    <row r="30" spans="1:10" x14ac:dyDescent="0.25">
      <c r="A30" s="59">
        <v>186</v>
      </c>
      <c r="B30" s="60">
        <v>411.41666666666669</v>
      </c>
      <c r="F30" s="64">
        <v>17.59041666666667</v>
      </c>
      <c r="G30" s="65">
        <v>8</v>
      </c>
      <c r="H30" s="63">
        <f t="shared" si="0"/>
        <v>0.63807769835729056</v>
      </c>
      <c r="I30" s="1">
        <f t="shared" si="1"/>
        <v>2.1122204660741319</v>
      </c>
      <c r="J30" s="56">
        <f t="shared" si="2"/>
        <v>0.63741034688682385</v>
      </c>
    </row>
    <row r="31" spans="1:10" x14ac:dyDescent="0.25">
      <c r="A31" s="59">
        <v>187</v>
      </c>
      <c r="B31" s="60">
        <v>338.3333333333332</v>
      </c>
      <c r="F31" s="64">
        <v>18.0275</v>
      </c>
      <c r="G31" s="65">
        <v>7</v>
      </c>
      <c r="H31" s="63">
        <f t="shared" si="0"/>
        <v>0.61927824622211392</v>
      </c>
      <c r="I31" s="1">
        <f t="shared" si="1"/>
        <v>2.10606059401875</v>
      </c>
      <c r="J31" s="56">
        <f t="shared" si="2"/>
        <v>0.61373460424568216</v>
      </c>
    </row>
    <row r="32" spans="1:10" x14ac:dyDescent="0.25">
      <c r="A32" s="59">
        <v>188</v>
      </c>
      <c r="B32" s="60">
        <v>113.91666666666666</v>
      </c>
      <c r="F32" s="64">
        <v>18.02375</v>
      </c>
      <c r="G32" s="65">
        <v>1</v>
      </c>
      <c r="H32" s="63">
        <f t="shared" si="0"/>
        <v>0.61944472660529482</v>
      </c>
      <c r="I32" s="1">
        <f t="shared" si="1"/>
        <v>2.1061168833796877</v>
      </c>
      <c r="J32" s="56">
        <f t="shared" si="2"/>
        <v>4.2044872642165365E-4</v>
      </c>
    </row>
    <row r="33" spans="1:10" x14ac:dyDescent="0.25">
      <c r="A33" s="59">
        <v>189</v>
      </c>
      <c r="B33" s="60">
        <v>568.75</v>
      </c>
      <c r="F33" s="64">
        <v>17.81625</v>
      </c>
      <c r="G33" s="65">
        <v>7</v>
      </c>
      <c r="H33" s="63">
        <f t="shared" si="0"/>
        <v>0.62851651255850594</v>
      </c>
      <c r="I33" s="1">
        <f t="shared" si="1"/>
        <v>2.1091387639796877</v>
      </c>
      <c r="J33" s="56">
        <f t="shared" si="2"/>
        <v>0.62300900349132782</v>
      </c>
    </row>
    <row r="34" spans="1:10" x14ac:dyDescent="0.25">
      <c r="A34" s="59">
        <v>190</v>
      </c>
      <c r="B34" s="60">
        <v>323.75000000000011</v>
      </c>
      <c r="F34" s="64">
        <v>19.873333333333335</v>
      </c>
      <c r="G34" s="65">
        <v>6</v>
      </c>
      <c r="H34" s="63">
        <f t="shared" si="0"/>
        <v>0.52626757395271129</v>
      </c>
      <c r="I34" s="1">
        <f t="shared" si="1"/>
        <v>2.0711262339111109</v>
      </c>
      <c r="J34" s="56">
        <f t="shared" si="2"/>
        <v>0.48230453627880154</v>
      </c>
    </row>
    <row r="35" spans="1:10" x14ac:dyDescent="0.25">
      <c r="A35" s="59">
        <v>191</v>
      </c>
      <c r="B35" s="60">
        <v>1953.75</v>
      </c>
      <c r="F35" s="64">
        <v>21.698541666666667</v>
      </c>
      <c r="G35" s="65">
        <v>2</v>
      </c>
      <c r="H35" s="63">
        <f t="shared" si="0"/>
        <v>0.41189098593864054</v>
      </c>
      <c r="I35" s="1">
        <f t="shared" si="1"/>
        <v>2.0223974435393663</v>
      </c>
      <c r="J35" s="56">
        <f t="shared" si="2"/>
        <v>1.6257904363713171E-3</v>
      </c>
    </row>
    <row r="36" spans="1:10" x14ac:dyDescent="0.25">
      <c r="A36" s="59">
        <v>192</v>
      </c>
      <c r="B36" s="60">
        <v>1459.5833333333335</v>
      </c>
      <c r="F36" s="64">
        <v>20.060208333333332</v>
      </c>
      <c r="G36" s="65">
        <v>3</v>
      </c>
      <c r="H36" s="63">
        <f t="shared" si="0"/>
        <v>0.51560002804127381</v>
      </c>
      <c r="I36" s="1">
        <f t="shared" si="1"/>
        <v>2.0667852570331169</v>
      </c>
      <c r="J36" s="56">
        <f t="shared" si="2"/>
        <v>1.4216032600486973E-2</v>
      </c>
    </row>
    <row r="37" spans="1:10" x14ac:dyDescent="0.25">
      <c r="A37" s="59">
        <v>193</v>
      </c>
      <c r="B37" s="60">
        <v>4669.1666666666661</v>
      </c>
      <c r="F37" s="64">
        <v>16.31270833333333</v>
      </c>
      <c r="G37" s="65">
        <v>8</v>
      </c>
      <c r="H37" s="63">
        <f t="shared" si="0"/>
        <v>0.68608525103912199</v>
      </c>
      <c r="I37" s="1">
        <f t="shared" si="1"/>
        <v>2.1255890205591585</v>
      </c>
      <c r="J37" s="56">
        <f t="shared" si="2"/>
        <v>0.68544039851900196</v>
      </c>
    </row>
    <row r="38" spans="1:10" x14ac:dyDescent="0.25">
      <c r="A38" s="59">
        <v>194</v>
      </c>
      <c r="B38" s="60">
        <v>4261.25</v>
      </c>
      <c r="F38" s="64">
        <v>15.251666666666667</v>
      </c>
      <c r="G38" s="65">
        <v>12</v>
      </c>
      <c r="H38" s="63">
        <f t="shared" si="0"/>
        <v>0.71810859754077794</v>
      </c>
      <c r="I38" s="1">
        <f t="shared" si="1"/>
        <v>2.1314372507861115</v>
      </c>
      <c r="J38" s="56">
        <f t="shared" si="2"/>
        <v>0.71810846969198994</v>
      </c>
    </row>
    <row r="39" spans="1:10" x14ac:dyDescent="0.25">
      <c r="A39" s="59">
        <v>195</v>
      </c>
      <c r="B39" s="60">
        <v>1795</v>
      </c>
      <c r="F39" s="64">
        <v>17.341875000000002</v>
      </c>
      <c r="G39" s="65">
        <v>9</v>
      </c>
      <c r="H39" s="63">
        <f t="shared" si="0"/>
        <v>0.64822546182680807</v>
      </c>
      <c r="I39" s="1">
        <f t="shared" si="1"/>
        <v>2.1153624456824218</v>
      </c>
      <c r="J39" s="56">
        <f t="shared" si="2"/>
        <v>0.64814565838689864</v>
      </c>
    </row>
    <row r="40" spans="1:10" x14ac:dyDescent="0.25">
      <c r="A40" s="59">
        <v>196</v>
      </c>
      <c r="B40" s="60">
        <v>622.49999999999989</v>
      </c>
      <c r="F40" s="64">
        <v>18.351041666666664</v>
      </c>
      <c r="G40" s="65">
        <v>12</v>
      </c>
      <c r="H40" s="63">
        <f t="shared" si="0"/>
        <v>0.60457512589143869</v>
      </c>
      <c r="I40" s="1">
        <f t="shared" si="1"/>
        <v>2.100979898640408</v>
      </c>
      <c r="J40" s="56">
        <f t="shared" si="2"/>
        <v>0.6045749707648479</v>
      </c>
    </row>
    <row r="41" spans="1:10" x14ac:dyDescent="0.25">
      <c r="A41" s="59">
        <v>197</v>
      </c>
      <c r="B41" s="60">
        <v>706.66666666666674</v>
      </c>
      <c r="F41" s="64">
        <v>20.662083333333332</v>
      </c>
      <c r="G41" s="65">
        <v>12</v>
      </c>
      <c r="H41" s="63">
        <f t="shared" si="0"/>
        <v>0.47964223343820034</v>
      </c>
      <c r="I41" s="1">
        <f t="shared" si="1"/>
        <v>2.0517991163616323</v>
      </c>
      <c r="J41" s="56">
        <f t="shared" si="2"/>
        <v>0.47964201138317636</v>
      </c>
    </row>
    <row r="42" spans="1:10" x14ac:dyDescent="0.25">
      <c r="A42" s="59">
        <v>198</v>
      </c>
      <c r="B42" s="60">
        <v>1186.9999999999998</v>
      </c>
      <c r="F42" s="64">
        <v>19.7</v>
      </c>
      <c r="G42" s="65">
        <v>12</v>
      </c>
      <c r="H42" s="63">
        <f t="shared" si="0"/>
        <v>0.53595353349462749</v>
      </c>
      <c r="I42" s="1">
        <f t="shared" si="1"/>
        <v>2.0750204700000006</v>
      </c>
      <c r="J42" s="56">
        <f t="shared" si="2"/>
        <v>0.53595334571368791</v>
      </c>
    </row>
    <row r="43" spans="1:10" x14ac:dyDescent="0.25">
      <c r="A43" s="59">
        <v>199</v>
      </c>
      <c r="B43" s="60">
        <v>1759.5833333333333</v>
      </c>
      <c r="F43" s="64">
        <v>17.862291666666668</v>
      </c>
      <c r="G43" s="65">
        <v>12</v>
      </c>
      <c r="H43" s="63">
        <f t="shared" si="0"/>
        <v>0.62652733903846081</v>
      </c>
      <c r="I43" s="1">
        <f t="shared" si="1"/>
        <v>2.1084839836737417</v>
      </c>
      <c r="J43" s="56">
        <f t="shared" si="2"/>
        <v>0.62652719212275809</v>
      </c>
    </row>
    <row r="44" spans="1:10" x14ac:dyDescent="0.25">
      <c r="A44" s="59">
        <v>200</v>
      </c>
      <c r="B44" s="60">
        <v>1845</v>
      </c>
      <c r="F44" s="64">
        <v>18.474791666666665</v>
      </c>
      <c r="G44" s="65">
        <v>10</v>
      </c>
      <c r="H44" s="63">
        <f t="shared" si="0"/>
        <v>0.59877340018884095</v>
      </c>
      <c r="I44" s="1">
        <f t="shared" si="1"/>
        <v>2.0989194253560335</v>
      </c>
      <c r="J44" s="56">
        <f t="shared" si="2"/>
        <v>0.59876292101409212</v>
      </c>
    </row>
    <row r="45" spans="1:10" x14ac:dyDescent="0.25">
      <c r="A45" s="59">
        <v>201</v>
      </c>
      <c r="B45" s="60">
        <v>2531.0833333333335</v>
      </c>
      <c r="F45" s="64">
        <v>19.885624999999997</v>
      </c>
      <c r="G45" s="65">
        <v>12</v>
      </c>
      <c r="H45" s="63">
        <f t="shared" si="0"/>
        <v>0.52557309924336071</v>
      </c>
      <c r="I45" s="1">
        <f t="shared" si="1"/>
        <v>2.0708452499167969</v>
      </c>
      <c r="J45" s="56">
        <f t="shared" si="2"/>
        <v>0.5255729056382622</v>
      </c>
    </row>
    <row r="46" spans="1:10" x14ac:dyDescent="0.25">
      <c r="A46" s="59">
        <v>202</v>
      </c>
      <c r="B46" s="60">
        <v>4287.0833333333339</v>
      </c>
      <c r="F46" s="64">
        <v>19.834583333333331</v>
      </c>
      <c r="G46" s="65">
        <v>12</v>
      </c>
      <c r="H46" s="63">
        <f t="shared" si="0"/>
        <v>0.52845033011504983</v>
      </c>
      <c r="I46" s="1">
        <f t="shared" si="1"/>
        <v>2.0720078607199657</v>
      </c>
      <c r="J46" s="56">
        <f t="shared" si="2"/>
        <v>0.52845013814704456</v>
      </c>
    </row>
    <row r="47" spans="1:10" x14ac:dyDescent="0.25">
      <c r="A47" s="59">
        <v>203</v>
      </c>
      <c r="B47" s="60">
        <v>2286.25</v>
      </c>
      <c r="F47" s="64">
        <v>16.669166666666666</v>
      </c>
      <c r="G47" s="65">
        <v>6</v>
      </c>
      <c r="H47" s="63">
        <f t="shared" si="0"/>
        <v>0.67372944016662384</v>
      </c>
      <c r="I47" s="1">
        <f t="shared" si="1"/>
        <v>2.1225546228798615</v>
      </c>
      <c r="J47" s="56">
        <f t="shared" si="2"/>
        <v>0.63140758527356367</v>
      </c>
    </row>
    <row r="48" spans="1:10" x14ac:dyDescent="0.25">
      <c r="A48" s="59">
        <v>204</v>
      </c>
      <c r="B48" s="60">
        <v>761.66666666666663</v>
      </c>
      <c r="F48" s="64">
        <v>16.244999999999997</v>
      </c>
      <c r="G48" s="65">
        <v>9</v>
      </c>
      <c r="H48" s="63">
        <f t="shared" si="0"/>
        <v>0.68834158673936463</v>
      </c>
      <c r="I48" s="1">
        <f t="shared" si="1"/>
        <v>2.1261045970749999</v>
      </c>
      <c r="J48" s="56">
        <f t="shared" si="2"/>
        <v>0.68826465290204786</v>
      </c>
    </row>
    <row r="49" spans="1:10" x14ac:dyDescent="0.25">
      <c r="A49" s="59">
        <v>205</v>
      </c>
      <c r="B49" s="60">
        <v>988.33333333333337</v>
      </c>
      <c r="F49" s="64">
        <v>18.746458333333333</v>
      </c>
      <c r="G49" s="65">
        <v>12</v>
      </c>
      <c r="H49" s="63">
        <f t="shared" si="0"/>
        <v>0.58568986296260928</v>
      </c>
      <c r="I49" s="1">
        <f t="shared" si="1"/>
        <v>2.0941686854247834</v>
      </c>
      <c r="J49" s="56">
        <f t="shared" si="2"/>
        <v>0.58568969988267117</v>
      </c>
    </row>
    <row r="50" spans="1:10" x14ac:dyDescent="0.25">
      <c r="A50" s="59">
        <v>206</v>
      </c>
      <c r="B50" s="60">
        <v>349.58333333333331</v>
      </c>
      <c r="F50" s="64">
        <v>19.001249999999999</v>
      </c>
      <c r="G50" s="65">
        <v>8</v>
      </c>
      <c r="H50" s="63">
        <f t="shared" si="0"/>
        <v>0.57298358617415412</v>
      </c>
      <c r="I50" s="1">
        <f t="shared" si="1"/>
        <v>2.0894290766921877</v>
      </c>
      <c r="J50" s="56">
        <f t="shared" si="2"/>
        <v>0.57226461206383827</v>
      </c>
    </row>
    <row r="51" spans="1:10" x14ac:dyDescent="0.25">
      <c r="A51" s="59">
        <v>207</v>
      </c>
      <c r="B51" s="60">
        <v>1640.4166666666663</v>
      </c>
      <c r="F51" s="64">
        <v>19.181875000000002</v>
      </c>
      <c r="G51" s="65">
        <v>9</v>
      </c>
      <c r="H51" s="63">
        <f t="shared" si="0"/>
        <v>0.56371925879173979</v>
      </c>
      <c r="I51" s="1">
        <f t="shared" si="1"/>
        <v>2.0859026127824221</v>
      </c>
      <c r="J51" s="56">
        <f t="shared" si="2"/>
        <v>0.56362879192709092</v>
      </c>
    </row>
    <row r="52" spans="1:10" x14ac:dyDescent="0.25">
      <c r="A52" s="59">
        <v>208</v>
      </c>
      <c r="B52" s="60">
        <v>1773.6666666666665</v>
      </c>
      <c r="F52" s="64">
        <v>19.481458333333332</v>
      </c>
      <c r="G52" s="65">
        <v>9</v>
      </c>
      <c r="H52" s="63">
        <f t="shared" si="0"/>
        <v>0.54788117147356585</v>
      </c>
      <c r="I52" s="1">
        <f t="shared" si="1"/>
        <v>2.0797490882310332</v>
      </c>
      <c r="J52" s="56">
        <f t="shared" si="2"/>
        <v>0.54778824042211804</v>
      </c>
    </row>
    <row r="53" spans="1:10" x14ac:dyDescent="0.25">
      <c r="A53" s="59">
        <v>209</v>
      </c>
      <c r="B53" s="60">
        <v>1952.0833333333333</v>
      </c>
      <c r="F53" s="64">
        <v>21.629583333333333</v>
      </c>
      <c r="G53" s="65">
        <v>9</v>
      </c>
      <c r="H53" s="63">
        <f t="shared" si="0"/>
        <v>0.41663146699383957</v>
      </c>
      <c r="I53" s="1">
        <f t="shared" si="1"/>
        <v>2.0244948554241322</v>
      </c>
      <c r="J53" s="56">
        <f t="shared" si="2"/>
        <v>0.41651528303042529</v>
      </c>
    </row>
    <row r="54" spans="1:10" x14ac:dyDescent="0.25">
      <c r="A54" s="59">
        <v>210</v>
      </c>
      <c r="B54" s="60">
        <v>1848.9166666666667</v>
      </c>
      <c r="F54" s="64">
        <v>22.483125000000001</v>
      </c>
      <c r="G54" s="65">
        <v>12</v>
      </c>
      <c r="H54" s="63">
        <f t="shared" si="0"/>
        <v>0.35557258694261651</v>
      </c>
      <c r="I54" s="1">
        <f t="shared" si="1"/>
        <v>1.9971161377761719</v>
      </c>
      <c r="J54" s="56">
        <f t="shared" si="2"/>
        <v>0.35557226965475847</v>
      </c>
    </row>
    <row r="55" spans="1:10" x14ac:dyDescent="0.25">
      <c r="A55" s="59">
        <v>211</v>
      </c>
      <c r="B55" s="60">
        <v>1752.1666666666667</v>
      </c>
      <c r="F55" s="64">
        <v>21.851041666666664</v>
      </c>
      <c r="G55" s="65">
        <v>12</v>
      </c>
      <c r="H55" s="63">
        <f t="shared" si="0"/>
        <v>0.40128815868538825</v>
      </c>
      <c r="I55" s="1">
        <f t="shared" si="1"/>
        <v>2.0176875621820751</v>
      </c>
      <c r="J55" s="56">
        <f t="shared" si="2"/>
        <v>0.40128787893355455</v>
      </c>
    </row>
    <row r="56" spans="1:10" x14ac:dyDescent="0.25">
      <c r="A56" s="59">
        <v>212</v>
      </c>
      <c r="B56" s="60">
        <v>165.83333333333337</v>
      </c>
      <c r="F56" s="64">
        <v>20.521666666666665</v>
      </c>
      <c r="G56" s="65">
        <v>12</v>
      </c>
      <c r="H56" s="63">
        <f t="shared" si="0"/>
        <v>0.48825096714519534</v>
      </c>
      <c r="I56" s="1">
        <f t="shared" si="1"/>
        <v>2.055432537852778</v>
      </c>
      <c r="J56" s="56">
        <f t="shared" si="2"/>
        <v>0.48825075074850743</v>
      </c>
    </row>
    <row r="57" spans="1:10" x14ac:dyDescent="0.25">
      <c r="A57" s="59">
        <v>213</v>
      </c>
      <c r="B57" s="60">
        <v>139.16666666666669</v>
      </c>
      <c r="F57" s="64">
        <v>21.227500000000003</v>
      </c>
      <c r="G57" s="65">
        <v>12</v>
      </c>
      <c r="H57" s="63">
        <f t="shared" si="0"/>
        <v>0.44360749301161001</v>
      </c>
      <c r="I57" s="1">
        <f t="shared" si="1"/>
        <v>2.0363235220187499</v>
      </c>
      <c r="J57" s="56">
        <f t="shared" si="2"/>
        <v>0.44360724572898641</v>
      </c>
    </row>
    <row r="58" spans="1:10" x14ac:dyDescent="0.25">
      <c r="A58" s="59">
        <v>214</v>
      </c>
      <c r="B58" s="60">
        <v>348.33333333333326</v>
      </c>
      <c r="F58" s="64">
        <v>21.373124999999998</v>
      </c>
      <c r="G58" s="65">
        <v>8</v>
      </c>
      <c r="H58" s="63">
        <f t="shared" si="0"/>
        <v>0.43396806364914364</v>
      </c>
      <c r="I58" s="1">
        <f t="shared" si="1"/>
        <v>2.0321185239636721</v>
      </c>
      <c r="J58" s="56">
        <f t="shared" si="2"/>
        <v>0.43310743977078014</v>
      </c>
    </row>
    <row r="59" spans="1:10" x14ac:dyDescent="0.25">
      <c r="A59" s="59">
        <v>215</v>
      </c>
      <c r="B59" s="60">
        <v>529.99999999999989</v>
      </c>
      <c r="F59" s="64">
        <v>22.046875</v>
      </c>
      <c r="G59" s="65">
        <v>9</v>
      </c>
      <c r="H59" s="63">
        <f t="shared" si="0"/>
        <v>0.38743035178261104</v>
      </c>
      <c r="I59" s="1">
        <f t="shared" si="1"/>
        <v>2.0114949421386719</v>
      </c>
      <c r="J59" s="56">
        <f t="shared" si="2"/>
        <v>0.3873089055374031</v>
      </c>
    </row>
    <row r="60" spans="1:10" x14ac:dyDescent="0.25">
      <c r="A60" s="59">
        <v>216</v>
      </c>
      <c r="B60" s="60">
        <v>415.41666666666663</v>
      </c>
      <c r="F60" s="64">
        <v>22.266874999999999</v>
      </c>
      <c r="G60" s="65">
        <v>12</v>
      </c>
      <c r="H60" s="63">
        <f t="shared" si="0"/>
        <v>0.37153566182959746</v>
      </c>
      <c r="I60" s="1">
        <f t="shared" si="1"/>
        <v>2.0043444562136723</v>
      </c>
      <c r="J60" s="56">
        <f t="shared" si="2"/>
        <v>0.37153535784253872</v>
      </c>
    </row>
    <row r="61" spans="1:10" x14ac:dyDescent="0.25">
      <c r="A61" s="59">
        <v>217</v>
      </c>
      <c r="B61" s="60">
        <v>625.00000000000011</v>
      </c>
      <c r="F61" s="64">
        <v>22.001041666666669</v>
      </c>
      <c r="G61" s="65">
        <v>11</v>
      </c>
      <c r="H61" s="63">
        <f t="shared" si="0"/>
        <v>0.39069815389007334</v>
      </c>
      <c r="I61" s="1">
        <f t="shared" si="1"/>
        <v>2.0129588331195745</v>
      </c>
      <c r="J61" s="56">
        <f t="shared" si="2"/>
        <v>0.39069599606318578</v>
      </c>
    </row>
    <row r="62" spans="1:10" x14ac:dyDescent="0.25">
      <c r="A62" s="59">
        <v>218</v>
      </c>
      <c r="B62" s="60">
        <v>457.5</v>
      </c>
      <c r="F62" s="64">
        <v>20.928750000000001</v>
      </c>
      <c r="G62" s="65">
        <v>11</v>
      </c>
      <c r="H62" s="63">
        <f t="shared" si="0"/>
        <v>0.462921818979459</v>
      </c>
      <c r="I62" s="1">
        <f t="shared" si="1"/>
        <v>2.0446690379171875</v>
      </c>
      <c r="J62" s="56">
        <f t="shared" si="2"/>
        <v>0.4629200151461707</v>
      </c>
    </row>
    <row r="63" spans="1:10" x14ac:dyDescent="0.25">
      <c r="A63" s="59">
        <v>219</v>
      </c>
      <c r="B63" s="60">
        <v>272.08333333333331</v>
      </c>
      <c r="F63" s="64">
        <v>21.525000000000002</v>
      </c>
      <c r="G63" s="65">
        <v>8</v>
      </c>
      <c r="H63" s="63">
        <f t="shared" si="0"/>
        <v>0.42375704484850019</v>
      </c>
      <c r="I63" s="1">
        <f t="shared" si="1"/>
        <v>2.0276374018749999</v>
      </c>
      <c r="J63" s="56">
        <f t="shared" si="2"/>
        <v>0.42288606409255325</v>
      </c>
    </row>
    <row r="64" spans="1:10" x14ac:dyDescent="0.25">
      <c r="A64" s="59">
        <v>220</v>
      </c>
      <c r="B64" s="60">
        <v>442.9166666666668</v>
      </c>
      <c r="F64" s="64">
        <v>22.991250000000004</v>
      </c>
      <c r="G64" s="65">
        <v>10</v>
      </c>
      <c r="H64" s="63">
        <f t="shared" si="0"/>
        <v>0.31672617074173276</v>
      </c>
      <c r="I64" s="1">
        <f t="shared" si="1"/>
        <v>1.9793524679171879</v>
      </c>
      <c r="J64" s="56">
        <f t="shared" si="2"/>
        <v>0.31670784747811176</v>
      </c>
    </row>
    <row r="65" spans="1:10" x14ac:dyDescent="0.25">
      <c r="A65" s="59">
        <v>221</v>
      </c>
      <c r="B65" s="60">
        <v>1240</v>
      </c>
      <c r="F65" s="64">
        <v>22.295624999999998</v>
      </c>
      <c r="G65" s="65">
        <v>9</v>
      </c>
      <c r="H65" s="63">
        <f t="shared" si="0"/>
        <v>0.36943284537232784</v>
      </c>
      <c r="I65" s="1">
        <f t="shared" si="1"/>
        <v>2.0033948778542969</v>
      </c>
      <c r="J65" s="56">
        <f t="shared" si="2"/>
        <v>0.36930828627137441</v>
      </c>
    </row>
    <row r="66" spans="1:10" x14ac:dyDescent="0.25">
      <c r="A66" s="59">
        <v>222</v>
      </c>
      <c r="B66" s="60">
        <v>316.66666666666663</v>
      </c>
      <c r="F66" s="64">
        <v>22.139375000000001</v>
      </c>
      <c r="G66" s="65">
        <v>3</v>
      </c>
      <c r="H66" s="63">
        <f t="shared" si="0"/>
        <v>0.38078961643514397</v>
      </c>
      <c r="I66" s="1">
        <f t="shared" si="1"/>
        <v>2.008513455198047</v>
      </c>
      <c r="J66" s="56">
        <f t="shared" si="2"/>
        <v>8.9816998345447555E-3</v>
      </c>
    </row>
    <row r="67" spans="1:10" x14ac:dyDescent="0.25">
      <c r="A67" s="59">
        <v>223</v>
      </c>
      <c r="B67" s="60">
        <v>230.83333333333331</v>
      </c>
      <c r="F67" s="64">
        <v>17.943125000000002</v>
      </c>
      <c r="G67" s="65">
        <v>9</v>
      </c>
      <c r="H67" s="63">
        <f t="shared" si="0"/>
        <v>0.62300229285844599</v>
      </c>
      <c r="I67" s="1">
        <f t="shared" si="1"/>
        <v>2.1073127032511723</v>
      </c>
      <c r="J67" s="56">
        <f t="shared" si="2"/>
        <v>0.62291983262095207</v>
      </c>
    </row>
    <row r="68" spans="1:10" x14ac:dyDescent="0.25">
      <c r="A68" s="59">
        <v>224</v>
      </c>
      <c r="B68" s="60">
        <v>245.83333333333334</v>
      </c>
      <c r="F68" s="64">
        <v>17.921666666666667</v>
      </c>
      <c r="G68" s="65">
        <v>10</v>
      </c>
      <c r="H68" s="63">
        <f t="shared" si="0"/>
        <v>0.62394213524810982</v>
      </c>
      <c r="I68" s="1">
        <f t="shared" si="1"/>
        <v>2.1076263331861114</v>
      </c>
      <c r="J68" s="56">
        <f t="shared" si="2"/>
        <v>0.6239321261270131</v>
      </c>
    </row>
    <row r="69" spans="1:10" x14ac:dyDescent="0.25">
      <c r="A69" s="59">
        <v>225</v>
      </c>
      <c r="B69" s="60">
        <v>299.16666666666657</v>
      </c>
      <c r="F69" s="64">
        <v>18.975624999999997</v>
      </c>
      <c r="G69" s="65">
        <v>12</v>
      </c>
      <c r="H69" s="63">
        <f t="shared" si="0"/>
        <v>0.57428062170387673</v>
      </c>
      <c r="I69" s="1">
        <f t="shared" si="1"/>
        <v>2.0899181822042969</v>
      </c>
      <c r="J69" s="56">
        <f t="shared" si="2"/>
        <v>0.57428045343312795</v>
      </c>
    </row>
    <row r="70" spans="1:10" x14ac:dyDescent="0.25">
      <c r="A70" s="59">
        <v>226</v>
      </c>
      <c r="B70" s="60">
        <v>340.41666666666663</v>
      </c>
      <c r="F70" s="64">
        <v>21.896666666666665</v>
      </c>
      <c r="G70" s="65">
        <v>10</v>
      </c>
      <c r="H70" s="63">
        <f t="shared" si="0"/>
        <v>0.3980839649450863</v>
      </c>
      <c r="I70" s="1">
        <f t="shared" si="1"/>
        <v>2.0162593218111118</v>
      </c>
      <c r="J70" s="56">
        <f t="shared" si="2"/>
        <v>0.39806804222441405</v>
      </c>
    </row>
    <row r="71" spans="1:10" x14ac:dyDescent="0.25">
      <c r="A71" s="59">
        <v>227</v>
      </c>
      <c r="B71" s="60">
        <v>394.58333333333337</v>
      </c>
      <c r="F71" s="64">
        <v>20.181875000000002</v>
      </c>
      <c r="G71" s="65">
        <v>10</v>
      </c>
      <c r="H71" s="63">
        <f t="shared" ref="H71:H134" si="3">0.966-0.000051*(F71)^3 + (-15.575/(F71)^2)</f>
        <v>0.50852885454925456</v>
      </c>
      <c r="I71" s="1">
        <f t="shared" ref="I71:I134" si="4">1.6888+(0.06131*F71)+(-0.002117*F71*F71)</f>
        <v>2.0638795540324217</v>
      </c>
      <c r="J71" s="56">
        <f t="shared" ref="J71:J134" si="5">H71*(1+25118.86*EXP(-I71*G71))^(-0.909)</f>
        <v>0.5085162201946356</v>
      </c>
    </row>
    <row r="72" spans="1:10" x14ac:dyDescent="0.25">
      <c r="A72" s="59">
        <v>228</v>
      </c>
      <c r="B72" s="60">
        <v>327.08333333333331</v>
      </c>
      <c r="F72" s="64">
        <v>21.177916666666668</v>
      </c>
      <c r="G72" s="65">
        <v>6</v>
      </c>
      <c r="H72" s="63">
        <f t="shared" si="3"/>
        <v>0.44685589045862539</v>
      </c>
      <c r="I72" s="1">
        <f t="shared" si="4"/>
        <v>2.0377347760949651</v>
      </c>
      <c r="J72" s="56">
        <f t="shared" si="5"/>
        <v>0.40211389966362343</v>
      </c>
    </row>
    <row r="73" spans="1:10" x14ac:dyDescent="0.25">
      <c r="A73" s="59">
        <v>229</v>
      </c>
      <c r="B73" s="60">
        <v>86.25</v>
      </c>
      <c r="F73" s="64">
        <v>16.158541666666665</v>
      </c>
      <c r="G73" s="65">
        <v>0</v>
      </c>
      <c r="H73" s="63">
        <f t="shared" si="3"/>
        <v>0.69118068080216977</v>
      </c>
      <c r="I73" s="1">
        <f t="shared" si="4"/>
        <v>2.1267347311476996</v>
      </c>
      <c r="J73" s="56">
        <f t="shared" si="5"/>
        <v>6.9179264850997371E-5</v>
      </c>
    </row>
    <row r="74" spans="1:10" x14ac:dyDescent="0.25">
      <c r="A74" s="59">
        <v>230</v>
      </c>
      <c r="B74" s="60">
        <v>88.333333333333329</v>
      </c>
      <c r="F74" s="64">
        <v>13.780000000000001</v>
      </c>
      <c r="G74" s="65">
        <v>4</v>
      </c>
      <c r="H74" s="63">
        <f t="shared" si="3"/>
        <v>0.75052836898633257</v>
      </c>
      <c r="I74" s="1">
        <f t="shared" si="4"/>
        <v>2.1316580572000001</v>
      </c>
      <c r="J74" s="56">
        <f t="shared" si="5"/>
        <v>0.14776509939854829</v>
      </c>
    </row>
    <row r="75" spans="1:10" x14ac:dyDescent="0.25">
      <c r="A75" s="59">
        <v>231</v>
      </c>
      <c r="B75" s="60">
        <v>580.83333333333326</v>
      </c>
      <c r="F75" s="64">
        <v>16.812291666666667</v>
      </c>
      <c r="G75" s="65">
        <v>7</v>
      </c>
      <c r="H75" s="63">
        <f t="shared" si="3"/>
        <v>0.66854272138779414</v>
      </c>
      <c r="I75" s="1">
        <f t="shared" si="4"/>
        <v>2.1211848812362417</v>
      </c>
      <c r="J75" s="56">
        <f t="shared" si="5"/>
        <v>0.66315419600743131</v>
      </c>
    </row>
    <row r="76" spans="1:10" x14ac:dyDescent="0.25">
      <c r="A76" s="59">
        <v>232</v>
      </c>
      <c r="B76" s="60">
        <v>37.083333333333343</v>
      </c>
      <c r="F76" s="64">
        <v>17.899791666666662</v>
      </c>
      <c r="G76" s="65">
        <v>12</v>
      </c>
      <c r="H76" s="63">
        <f t="shared" si="3"/>
        <v>0.62489719846414826</v>
      </c>
      <c r="I76" s="1">
        <f t="shared" si="4"/>
        <v>2.1079440462831167</v>
      </c>
      <c r="J76" s="56">
        <f t="shared" si="5"/>
        <v>0.62489705097819181</v>
      </c>
    </row>
    <row r="77" spans="1:10" x14ac:dyDescent="0.25">
      <c r="A77" s="59">
        <v>233</v>
      </c>
      <c r="B77" s="60">
        <v>84.583333333333343</v>
      </c>
      <c r="F77" s="64">
        <v>18.240416666666668</v>
      </c>
      <c r="G77" s="65">
        <v>4</v>
      </c>
      <c r="H77" s="63">
        <f t="shared" si="3"/>
        <v>0.60967802915387881</v>
      </c>
      <c r="I77" s="1">
        <f t="shared" si="4"/>
        <v>2.1027669478657987</v>
      </c>
      <c r="J77" s="56">
        <f t="shared" si="5"/>
        <v>0.1098902103840407</v>
      </c>
    </row>
    <row r="78" spans="1:10" x14ac:dyDescent="0.25">
      <c r="A78" s="59">
        <v>234</v>
      </c>
      <c r="B78" s="60">
        <v>55.833333333333329</v>
      </c>
      <c r="F78" s="64">
        <v>11.105416666666665</v>
      </c>
      <c r="G78" s="65">
        <v>11</v>
      </c>
      <c r="H78" s="63">
        <f t="shared" si="3"/>
        <v>0.76986174796216089</v>
      </c>
      <c r="I78" s="1">
        <f t="shared" si="4"/>
        <v>2.1085828944699654</v>
      </c>
      <c r="J78" s="56">
        <f t="shared" si="5"/>
        <v>0.76986026281121023</v>
      </c>
    </row>
    <row r="79" spans="1:10" x14ac:dyDescent="0.25">
      <c r="A79" s="59">
        <v>235</v>
      </c>
      <c r="B79" s="60">
        <v>114.16666666666667</v>
      </c>
      <c r="F79" s="64">
        <v>14.632291666666669</v>
      </c>
      <c r="G79" s="65">
        <v>12</v>
      </c>
      <c r="H79" s="63">
        <f t="shared" si="3"/>
        <v>0.73348055445945004</v>
      </c>
      <c r="I79" s="1">
        <f t="shared" si="4"/>
        <v>2.1326477199945746</v>
      </c>
      <c r="J79" s="56">
        <f t="shared" si="5"/>
        <v>0.73348042575703576</v>
      </c>
    </row>
    <row r="80" spans="1:10" x14ac:dyDescent="0.25">
      <c r="A80" s="59">
        <v>236</v>
      </c>
      <c r="B80" s="60">
        <v>179.16666666666669</v>
      </c>
      <c r="F80" s="64">
        <v>15.178541666666666</v>
      </c>
      <c r="G80" s="65">
        <v>11</v>
      </c>
      <c r="H80" s="63">
        <f t="shared" si="3"/>
        <v>0.7200519447645195</v>
      </c>
      <c r="I80" s="1">
        <f t="shared" si="4"/>
        <v>2.1316647244560332</v>
      </c>
      <c r="J80" s="56">
        <f t="shared" si="5"/>
        <v>0.72005086717227818</v>
      </c>
    </row>
    <row r="81" spans="1:10" x14ac:dyDescent="0.25">
      <c r="A81" s="59">
        <v>237</v>
      </c>
      <c r="B81" s="60">
        <v>455.83333333333337</v>
      </c>
      <c r="F81" s="64">
        <v>10.607791666666666</v>
      </c>
      <c r="G81" s="65">
        <v>10</v>
      </c>
      <c r="H81" s="63">
        <f t="shared" si="3"/>
        <v>0.76671075269364075</v>
      </c>
      <c r="I81" s="1">
        <f t="shared" si="4"/>
        <v>2.1009477654434496</v>
      </c>
      <c r="J81" s="56">
        <f t="shared" si="5"/>
        <v>0.76669760385703078</v>
      </c>
    </row>
    <row r="82" spans="1:10" x14ac:dyDescent="0.25">
      <c r="A82" s="59">
        <v>238</v>
      </c>
      <c r="B82" s="60">
        <v>3707.9166666666656</v>
      </c>
      <c r="F82" s="64">
        <v>14.43</v>
      </c>
      <c r="G82" s="65">
        <v>10</v>
      </c>
      <c r="H82" s="63">
        <f t="shared" si="3"/>
        <v>0.73796211799521205</v>
      </c>
      <c r="I82" s="1">
        <f t="shared" si="4"/>
        <v>2.1326911867000002</v>
      </c>
      <c r="J82" s="56">
        <f t="shared" si="5"/>
        <v>0.73795290433814709</v>
      </c>
    </row>
    <row r="83" spans="1:10" x14ac:dyDescent="0.25">
      <c r="A83" s="59">
        <v>239</v>
      </c>
      <c r="B83" s="60">
        <v>1909.9999999999998</v>
      </c>
      <c r="F83" s="64">
        <v>14.911666666666667</v>
      </c>
      <c r="G83" s="65">
        <v>8</v>
      </c>
      <c r="H83" s="63">
        <f t="shared" si="3"/>
        <v>0.72685323796308599</v>
      </c>
      <c r="I83" s="1">
        <f t="shared" si="4"/>
        <v>2.1323028148527783</v>
      </c>
      <c r="J83" s="56">
        <f t="shared" si="5"/>
        <v>0.72620575946399402</v>
      </c>
    </row>
    <row r="84" spans="1:10" x14ac:dyDescent="0.25">
      <c r="A84" s="59">
        <v>240</v>
      </c>
      <c r="B84" s="60">
        <v>750.75000000000011</v>
      </c>
      <c r="F84" s="64">
        <v>13.427083333333334</v>
      </c>
      <c r="G84" s="65">
        <v>11</v>
      </c>
      <c r="H84" s="63">
        <f t="shared" si="3"/>
        <v>0.75615289817013009</v>
      </c>
      <c r="I84" s="1">
        <f t="shared" si="4"/>
        <v>2.130347817165799</v>
      </c>
      <c r="J84" s="56">
        <f t="shared" si="5"/>
        <v>0.75615175003919044</v>
      </c>
    </row>
    <row r="85" spans="1:10" x14ac:dyDescent="0.25">
      <c r="A85" s="59">
        <v>241</v>
      </c>
      <c r="B85" s="60">
        <v>165.00000000000003</v>
      </c>
      <c r="F85" s="64">
        <v>17.126249999999999</v>
      </c>
      <c r="G85" s="65">
        <v>8</v>
      </c>
      <c r="H85" s="63">
        <f t="shared" si="3"/>
        <v>0.65671194618977269</v>
      </c>
      <c r="I85" s="1">
        <f t="shared" si="4"/>
        <v>2.1178764220046875</v>
      </c>
      <c r="J85" s="56">
        <f t="shared" si="5"/>
        <v>0.65605545898048867</v>
      </c>
    </row>
    <row r="86" spans="1:10" x14ac:dyDescent="0.25">
      <c r="A86" s="59">
        <v>242</v>
      </c>
      <c r="B86" s="60">
        <v>75.833333333333329</v>
      </c>
      <c r="F86" s="64">
        <v>15.112291666666666</v>
      </c>
      <c r="G86" s="65">
        <v>8</v>
      </c>
      <c r="H86" s="63">
        <f t="shared" si="3"/>
        <v>0.72178301388003274</v>
      </c>
      <c r="I86" s="1">
        <f t="shared" si="4"/>
        <v>2.1318512641945748</v>
      </c>
      <c r="J86" s="56">
        <f t="shared" si="5"/>
        <v>0.72113772726496783</v>
      </c>
    </row>
    <row r="87" spans="1:10" x14ac:dyDescent="0.25">
      <c r="A87" s="59">
        <v>243</v>
      </c>
      <c r="B87" s="60">
        <v>271.25000000000006</v>
      </c>
      <c r="F87" s="64">
        <v>14.594166666666666</v>
      </c>
      <c r="G87" s="65">
        <v>8</v>
      </c>
      <c r="H87" s="63">
        <f t="shared" si="3"/>
        <v>0.73434563168894407</v>
      </c>
      <c r="I87" s="1">
        <f t="shared" si="4"/>
        <v>2.1326691619631943</v>
      </c>
      <c r="J87" s="56">
        <f t="shared" si="5"/>
        <v>0.73369339157346192</v>
      </c>
    </row>
    <row r="88" spans="1:10" x14ac:dyDescent="0.25">
      <c r="A88" s="59">
        <v>244</v>
      </c>
      <c r="B88" s="60">
        <v>117.5</v>
      </c>
      <c r="F88" s="64">
        <v>12.085208333333336</v>
      </c>
      <c r="G88" s="65">
        <v>9</v>
      </c>
      <c r="H88" s="63">
        <f t="shared" si="3"/>
        <v>0.76934141763305031</v>
      </c>
      <c r="I88" s="1">
        <f t="shared" si="4"/>
        <v>2.1205514875226998</v>
      </c>
      <c r="J88" s="56">
        <f t="shared" si="5"/>
        <v>0.76925102458084127</v>
      </c>
    </row>
    <row r="89" spans="1:10" x14ac:dyDescent="0.25">
      <c r="A89" s="59">
        <v>245</v>
      </c>
      <c r="B89" s="60">
        <v>202.5</v>
      </c>
      <c r="F89" s="64">
        <v>10.8858125</v>
      </c>
      <c r="G89" s="65">
        <v>9</v>
      </c>
      <c r="H89" s="63">
        <f t="shared" si="3"/>
        <v>0.76877749920763438</v>
      </c>
      <c r="I89" s="1">
        <f t="shared" si="4"/>
        <v>2.1053427298918241</v>
      </c>
      <c r="J89" s="56">
        <f t="shared" si="5"/>
        <v>0.76867392432320247</v>
      </c>
    </row>
    <row r="90" spans="1:10" x14ac:dyDescent="0.25">
      <c r="A90" s="59">
        <v>246</v>
      </c>
      <c r="B90" s="60">
        <v>816.25</v>
      </c>
      <c r="F90" s="64">
        <v>7.4562499999999998</v>
      </c>
      <c r="G90" s="65">
        <v>11</v>
      </c>
      <c r="H90" s="63">
        <f t="shared" si="3"/>
        <v>0.66471095986255091</v>
      </c>
      <c r="I90" s="1">
        <f t="shared" si="4"/>
        <v>2.0282466666796877</v>
      </c>
      <c r="J90" s="56">
        <f t="shared" si="5"/>
        <v>0.66470785691216705</v>
      </c>
    </row>
    <row r="91" spans="1:10" x14ac:dyDescent="0.25">
      <c r="A91" s="59">
        <v>247</v>
      </c>
      <c r="B91" s="60">
        <v>201.25</v>
      </c>
      <c r="F91" s="64">
        <v>10.900312499999998</v>
      </c>
      <c r="G91" s="65">
        <v>7</v>
      </c>
      <c r="H91" s="63">
        <f t="shared" si="3"/>
        <v>0.76886369768306784</v>
      </c>
      <c r="I91" s="1">
        <f t="shared" si="4"/>
        <v>2.1055629671057616</v>
      </c>
      <c r="J91" s="56">
        <f t="shared" si="5"/>
        <v>0.76195720936151534</v>
      </c>
    </row>
    <row r="92" spans="1:10" x14ac:dyDescent="0.25">
      <c r="A92" s="59">
        <v>248</v>
      </c>
      <c r="B92" s="60">
        <v>1891.2499999999998</v>
      </c>
      <c r="F92" s="64">
        <v>17.610624999999999</v>
      </c>
      <c r="G92" s="65">
        <v>9</v>
      </c>
      <c r="H92" s="63">
        <f t="shared" si="3"/>
        <v>0.63723535724182623</v>
      </c>
      <c r="I92" s="1">
        <f t="shared" si="4"/>
        <v>2.1119535017605471</v>
      </c>
      <c r="J92" s="56">
        <f t="shared" si="5"/>
        <v>0.63715446292501454</v>
      </c>
    </row>
    <row r="93" spans="1:10" x14ac:dyDescent="0.25">
      <c r="A93" s="59">
        <v>249</v>
      </c>
      <c r="B93" s="60">
        <v>2243.7499999999995</v>
      </c>
      <c r="F93" s="64">
        <v>15.723750000000001</v>
      </c>
      <c r="G93" s="65">
        <v>10</v>
      </c>
      <c r="H93" s="63">
        <f t="shared" si="3"/>
        <v>0.70474200918430918</v>
      </c>
      <c r="I93" s="1">
        <f t="shared" si="4"/>
        <v>2.1294238356296877</v>
      </c>
      <c r="J93" s="56">
        <f t="shared" si="5"/>
        <v>0.70473291805423599</v>
      </c>
    </row>
    <row r="94" spans="1:10" x14ac:dyDescent="0.25">
      <c r="A94" s="59">
        <v>250</v>
      </c>
      <c r="B94" s="60">
        <v>1391.2499999999995</v>
      </c>
      <c r="F94" s="64">
        <v>17.600624999999997</v>
      </c>
      <c r="G94" s="65">
        <v>6</v>
      </c>
      <c r="H94" s="63">
        <f t="shared" si="3"/>
        <v>0.6376525104385864</v>
      </c>
      <c r="I94" s="1">
        <f t="shared" si="4"/>
        <v>2.1120858239230467</v>
      </c>
      <c r="J94" s="56">
        <f t="shared" si="5"/>
        <v>0.59518142043722821</v>
      </c>
    </row>
    <row r="95" spans="1:10" x14ac:dyDescent="0.25">
      <c r="A95" s="59">
        <v>251</v>
      </c>
      <c r="B95" s="60">
        <v>460.83333333333326</v>
      </c>
      <c r="F95" s="64">
        <v>22.404999999999998</v>
      </c>
      <c r="G95" s="65">
        <v>2</v>
      </c>
      <c r="H95" s="63">
        <f t="shared" si="3"/>
        <v>0.36137856013978398</v>
      </c>
      <c r="I95" s="1">
        <f t="shared" si="4"/>
        <v>1.9997503690750007</v>
      </c>
      <c r="J95" s="56">
        <f t="shared" si="5"/>
        <v>1.3689997645914831E-3</v>
      </c>
    </row>
    <row r="96" spans="1:10" x14ac:dyDescent="0.25">
      <c r="A96" s="59">
        <v>252</v>
      </c>
      <c r="B96" s="60">
        <v>340</v>
      </c>
      <c r="F96" s="64">
        <v>22.560625000000002</v>
      </c>
      <c r="G96" s="65">
        <v>2</v>
      </c>
      <c r="H96" s="63">
        <f t="shared" si="3"/>
        <v>0.34976936766936956</v>
      </c>
      <c r="I96" s="1">
        <f t="shared" si="4"/>
        <v>1.9944774473230471</v>
      </c>
      <c r="J96" s="56">
        <f t="shared" si="5"/>
        <v>1.3124069403160044E-3</v>
      </c>
    </row>
    <row r="97" spans="1:10" x14ac:dyDescent="0.25">
      <c r="A97" s="59">
        <v>253</v>
      </c>
      <c r="B97" s="60">
        <v>499.16666666666663</v>
      </c>
      <c r="F97" s="64">
        <v>16.949791666666666</v>
      </c>
      <c r="G97" s="65">
        <v>7</v>
      </c>
      <c r="H97" s="63">
        <f t="shared" si="3"/>
        <v>0.66343802513173089</v>
      </c>
      <c r="I97" s="1">
        <f t="shared" si="4"/>
        <v>2.1197872858039499</v>
      </c>
      <c r="J97" s="56">
        <f t="shared" si="5"/>
        <v>0.6580385222358327</v>
      </c>
    </row>
    <row r="98" spans="1:10" x14ac:dyDescent="0.25">
      <c r="A98" s="59">
        <v>254</v>
      </c>
      <c r="B98" s="60">
        <v>452.91666666666663</v>
      </c>
      <c r="F98" s="64">
        <v>11.903333333333336</v>
      </c>
      <c r="G98" s="65">
        <v>8</v>
      </c>
      <c r="H98" s="63">
        <f t="shared" si="3"/>
        <v>0.77006106959179221</v>
      </c>
      <c r="I98" s="1">
        <f t="shared" si="4"/>
        <v>2.1186370244777777</v>
      </c>
      <c r="J98" s="56">
        <f t="shared" si="5"/>
        <v>0.76929593703414523</v>
      </c>
    </row>
    <row r="99" spans="1:10" x14ac:dyDescent="0.25">
      <c r="A99" s="59">
        <v>255</v>
      </c>
      <c r="B99" s="60">
        <v>452.49999999999994</v>
      </c>
      <c r="F99" s="64">
        <v>11.968125000000001</v>
      </c>
      <c r="G99" s="65">
        <v>6</v>
      </c>
      <c r="H99" s="63">
        <f t="shared" si="3"/>
        <v>0.76983578794909313</v>
      </c>
      <c r="I99" s="1">
        <f t="shared" si="4"/>
        <v>2.1193350978449219</v>
      </c>
      <c r="J99" s="56">
        <f t="shared" si="5"/>
        <v>0.72059676796095995</v>
      </c>
    </row>
    <row r="100" spans="1:10" x14ac:dyDescent="0.25">
      <c r="A100" s="59">
        <v>256</v>
      </c>
      <c r="B100" s="60">
        <v>473.75000000000006</v>
      </c>
      <c r="F100" s="64">
        <v>18.745624999999997</v>
      </c>
      <c r="G100" s="65">
        <v>1</v>
      </c>
      <c r="H100" s="63">
        <f t="shared" si="3"/>
        <v>0.58573072778716628</v>
      </c>
      <c r="I100" s="1">
        <f t="shared" si="4"/>
        <v>2.094183736041797</v>
      </c>
      <c r="J100" s="56">
        <f t="shared" si="5"/>
        <v>3.9327752482568111E-4</v>
      </c>
    </row>
    <row r="101" spans="1:10" x14ac:dyDescent="0.25">
      <c r="A101" s="59">
        <v>257</v>
      </c>
      <c r="B101" s="60">
        <v>148.75</v>
      </c>
      <c r="F101" s="64">
        <v>17.792916666666667</v>
      </c>
      <c r="G101" s="65">
        <v>6</v>
      </c>
      <c r="H101" s="63">
        <f t="shared" si="3"/>
        <v>0.62951943666705157</v>
      </c>
      <c r="I101" s="1">
        <f t="shared" si="4"/>
        <v>2.1094671714491318</v>
      </c>
      <c r="J101" s="56">
        <f t="shared" si="5"/>
        <v>0.58697307506802321</v>
      </c>
    </row>
    <row r="102" spans="1:10" x14ac:dyDescent="0.25">
      <c r="A102" s="59">
        <v>258</v>
      </c>
      <c r="B102" s="60">
        <v>213.74999999999997</v>
      </c>
      <c r="F102" s="64">
        <v>15.213958333333332</v>
      </c>
      <c r="G102" s="65">
        <v>0</v>
      </c>
      <c r="H102" s="63">
        <f t="shared" si="3"/>
        <v>0.71911499582531824</v>
      </c>
      <c r="I102" s="1">
        <f t="shared" si="4"/>
        <v>2.1315573792841578</v>
      </c>
      <c r="J102" s="56">
        <f t="shared" si="5"/>
        <v>7.1975169642744149E-5</v>
      </c>
    </row>
    <row r="103" spans="1:10" x14ac:dyDescent="0.25">
      <c r="A103" s="59">
        <v>259</v>
      </c>
      <c r="B103" s="60">
        <v>168.75</v>
      </c>
      <c r="F103" s="66">
        <v>13.9</v>
      </c>
      <c r="G103" s="66">
        <v>6</v>
      </c>
      <c r="H103" s="63">
        <f t="shared" si="3"/>
        <v>0.74842166142285593</v>
      </c>
      <c r="I103" s="1">
        <f t="shared" si="4"/>
        <v>2.1319834300000005</v>
      </c>
      <c r="J103" s="56">
        <f t="shared" si="5"/>
        <v>0.70383227735859577</v>
      </c>
    </row>
    <row r="104" spans="1:10" x14ac:dyDescent="0.25">
      <c r="A104" s="59">
        <v>260</v>
      </c>
      <c r="B104" s="60">
        <v>886.24999999999989</v>
      </c>
      <c r="F104" s="67">
        <v>15.558333333333337</v>
      </c>
      <c r="G104" s="67">
        <v>6</v>
      </c>
      <c r="H104" s="63">
        <f t="shared" si="3"/>
        <v>0.70958697423731476</v>
      </c>
      <c r="I104" s="1">
        <f t="shared" si="4"/>
        <v>2.1302367213194446</v>
      </c>
      <c r="J104" s="56">
        <f t="shared" si="5"/>
        <v>0.66689397082457447</v>
      </c>
    </row>
    <row r="105" spans="1:10" x14ac:dyDescent="0.25">
      <c r="A105" s="59">
        <v>261</v>
      </c>
      <c r="B105" s="60">
        <v>1224.5833333333335</v>
      </c>
      <c r="F105" s="67">
        <v>12.958333333333334</v>
      </c>
      <c r="G105" s="67">
        <v>3</v>
      </c>
      <c r="H105" s="63">
        <f t="shared" si="3"/>
        <v>0.76227354212113685</v>
      </c>
      <c r="I105" s="1">
        <f t="shared" si="4"/>
        <v>2.1277921579861112</v>
      </c>
      <c r="J105" s="56">
        <f t="shared" si="5"/>
        <v>2.4734610950625579E-2</v>
      </c>
    </row>
    <row r="106" spans="1:10" x14ac:dyDescent="0.25">
      <c r="A106" s="59">
        <v>262</v>
      </c>
      <c r="B106" s="60">
        <v>1136.2499999999998</v>
      </c>
      <c r="F106" s="67">
        <v>14.075000000000001</v>
      </c>
      <c r="G106" s="67">
        <v>0</v>
      </c>
      <c r="H106" s="63">
        <f t="shared" si="3"/>
        <v>0.7451751539932141</v>
      </c>
      <c r="I106" s="1">
        <f t="shared" si="4"/>
        <v>2.1323486418750002</v>
      </c>
      <c r="J106" s="56">
        <f t="shared" si="5"/>
        <v>7.4583492812112001E-5</v>
      </c>
    </row>
    <row r="107" spans="1:10" x14ac:dyDescent="0.25">
      <c r="A107" s="59">
        <v>263</v>
      </c>
      <c r="B107" s="60">
        <v>1250.4166666666665</v>
      </c>
      <c r="F107" s="67">
        <v>8.7833333333333332</v>
      </c>
      <c r="G107" s="67">
        <v>9</v>
      </c>
      <c r="H107" s="63">
        <f t="shared" si="3"/>
        <v>0.72955457479963881</v>
      </c>
      <c r="I107" s="1">
        <f t="shared" si="4"/>
        <v>2.0639860852777776</v>
      </c>
      <c r="J107" s="56">
        <f t="shared" si="5"/>
        <v>0.72941197052722573</v>
      </c>
    </row>
    <row r="108" spans="1:10" x14ac:dyDescent="0.25">
      <c r="A108" s="59">
        <v>264</v>
      </c>
      <c r="B108" s="60">
        <v>3609.1666666666665</v>
      </c>
      <c r="F108" s="67">
        <v>17.183333333333334</v>
      </c>
      <c r="G108" s="67">
        <v>7</v>
      </c>
      <c r="H108" s="63">
        <f t="shared" si="3"/>
        <v>0.65449393533748634</v>
      </c>
      <c r="I108" s="1">
        <f t="shared" si="4"/>
        <v>2.1172300452777781</v>
      </c>
      <c r="J108" s="56">
        <f t="shared" si="5"/>
        <v>0.64907185184834404</v>
      </c>
    </row>
    <row r="109" spans="1:10" x14ac:dyDescent="0.25">
      <c r="A109" s="59">
        <v>265</v>
      </c>
      <c r="B109" s="60">
        <v>798.33333333333348</v>
      </c>
      <c r="F109" s="67">
        <v>13.666666666666664</v>
      </c>
      <c r="G109" s="67">
        <v>12</v>
      </c>
      <c r="H109" s="63">
        <f t="shared" si="3"/>
        <v>0.7524280245224404</v>
      </c>
      <c r="I109" s="1">
        <f t="shared" si="4"/>
        <v>2.1312947777777778</v>
      </c>
      <c r="J109" s="56">
        <f t="shared" si="5"/>
        <v>0.75242789033435564</v>
      </c>
    </row>
    <row r="110" spans="1:10" x14ac:dyDescent="0.25">
      <c r="A110" s="59">
        <v>266</v>
      </c>
      <c r="B110" s="60">
        <v>1522.5</v>
      </c>
      <c r="F110" s="67">
        <v>9.4666666666666668</v>
      </c>
      <c r="G110" s="67">
        <v>7</v>
      </c>
      <c r="H110" s="63">
        <f t="shared" si="3"/>
        <v>0.74893889475439179</v>
      </c>
      <c r="I110" s="1">
        <f t="shared" si="4"/>
        <v>2.0794804977777774</v>
      </c>
      <c r="J110" s="56">
        <f t="shared" si="5"/>
        <v>0.74087904172545926</v>
      </c>
    </row>
    <row r="111" spans="1:10" x14ac:dyDescent="0.25">
      <c r="A111" s="59">
        <v>267</v>
      </c>
      <c r="B111" s="60">
        <v>1298.9166666666667</v>
      </c>
      <c r="F111" s="67">
        <v>9.3250000000000011</v>
      </c>
      <c r="G111" s="67">
        <v>5</v>
      </c>
      <c r="H111" s="63">
        <f t="shared" si="3"/>
        <v>0.74553173152392038</v>
      </c>
      <c r="I111" s="1">
        <f t="shared" si="4"/>
        <v>2.0764306918750002</v>
      </c>
      <c r="J111" s="56">
        <f t="shared" si="5"/>
        <v>0.44180950842764244</v>
      </c>
    </row>
    <row r="112" spans="1:10" x14ac:dyDescent="0.25">
      <c r="A112" s="59">
        <v>268</v>
      </c>
      <c r="B112" s="60">
        <v>812.83333333333337</v>
      </c>
      <c r="F112" s="67">
        <v>7.6333333333333337</v>
      </c>
      <c r="G112" s="67">
        <v>6</v>
      </c>
      <c r="H112" s="63">
        <f t="shared" si="3"/>
        <v>0.67601595938179626</v>
      </c>
      <c r="I112" s="1">
        <f t="shared" si="4"/>
        <v>2.033446781111111</v>
      </c>
      <c r="J112" s="56">
        <f t="shared" si="5"/>
        <v>0.60675412157175435</v>
      </c>
    </row>
    <row r="113" spans="1:10" x14ac:dyDescent="0.25">
      <c r="A113" s="59">
        <v>269</v>
      </c>
      <c r="B113" s="60">
        <v>887.5</v>
      </c>
      <c r="F113" s="67">
        <v>4.9916666666666671</v>
      </c>
      <c r="G113" s="67">
        <v>11</v>
      </c>
      <c r="H113" s="63">
        <f t="shared" si="3"/>
        <v>0.33457495201006004</v>
      </c>
      <c r="I113" s="1">
        <f t="shared" si="4"/>
        <v>1.9420903529861111</v>
      </c>
      <c r="J113" s="56">
        <f t="shared" si="5"/>
        <v>0.33457092278635142</v>
      </c>
    </row>
    <row r="114" spans="1:10" x14ac:dyDescent="0.25">
      <c r="A114" s="59">
        <v>270</v>
      </c>
      <c r="B114" s="60">
        <v>745.41666666666674</v>
      </c>
      <c r="F114" s="67">
        <v>5.25</v>
      </c>
      <c r="G114" s="67">
        <v>6</v>
      </c>
      <c r="H114" s="63">
        <f t="shared" si="3"/>
        <v>0.39354077554563494</v>
      </c>
      <c r="I114" s="1">
        <f t="shared" si="4"/>
        <v>1.9523276875</v>
      </c>
      <c r="J114" s="56">
        <f t="shared" si="5"/>
        <v>0.3320685590356397</v>
      </c>
    </row>
    <row r="115" spans="1:10" x14ac:dyDescent="0.25">
      <c r="A115" s="59">
        <v>271</v>
      </c>
      <c r="B115" s="60">
        <v>1103.3333333333333</v>
      </c>
      <c r="F115" s="67">
        <v>7.1333333333333337</v>
      </c>
      <c r="G115" s="67">
        <v>5</v>
      </c>
      <c r="H115" s="63">
        <f t="shared" si="3"/>
        <v>0.64140255477186758</v>
      </c>
      <c r="I115" s="1">
        <f t="shared" si="4"/>
        <v>2.0184222977777777</v>
      </c>
      <c r="J115" s="56">
        <f t="shared" si="5"/>
        <v>0.33548136642549381</v>
      </c>
    </row>
    <row r="116" spans="1:10" x14ac:dyDescent="0.25">
      <c r="A116" s="59">
        <v>272</v>
      </c>
      <c r="B116" s="60">
        <v>184.16666666666669</v>
      </c>
      <c r="F116" s="67">
        <v>5.083333333333333</v>
      </c>
      <c r="G116" s="67">
        <v>6</v>
      </c>
      <c r="H116" s="63">
        <f t="shared" si="3"/>
        <v>0.35655970938358483</v>
      </c>
      <c r="I116" s="1">
        <f t="shared" si="4"/>
        <v>1.9457552986111113</v>
      </c>
      <c r="J116" s="56">
        <f t="shared" si="5"/>
        <v>0.29900148196940612</v>
      </c>
    </row>
    <row r="117" spans="1:10" x14ac:dyDescent="0.25">
      <c r="A117" s="59">
        <v>273</v>
      </c>
      <c r="B117" s="60">
        <v>158.75000000000003</v>
      </c>
      <c r="F117" s="67">
        <v>2.4250000000000003</v>
      </c>
      <c r="G117" s="67">
        <v>10</v>
      </c>
      <c r="H117" s="63">
        <f t="shared" si="3"/>
        <v>-1.6832552913983732</v>
      </c>
      <c r="I117" s="1">
        <f t="shared" si="4"/>
        <v>1.8250274668749999</v>
      </c>
      <c r="J117" s="56">
        <f t="shared" si="5"/>
        <v>-1.6827996777117764</v>
      </c>
    </row>
    <row r="118" spans="1:10" x14ac:dyDescent="0.25">
      <c r="A118" s="59">
        <v>274</v>
      </c>
      <c r="B118" s="60">
        <v>22.500000000000004</v>
      </c>
      <c r="F118" s="67">
        <v>0</v>
      </c>
      <c r="G118" s="67">
        <v>12</v>
      </c>
      <c r="H118" s="63" t="e">
        <f t="shared" si="3"/>
        <v>#DIV/0!</v>
      </c>
      <c r="I118" s="1">
        <f t="shared" si="4"/>
        <v>1.6888000000000001</v>
      </c>
      <c r="J118" s="56" t="e">
        <f t="shared" si="5"/>
        <v>#DIV/0!</v>
      </c>
    </row>
    <row r="119" spans="1:10" x14ac:dyDescent="0.25">
      <c r="F119" s="67">
        <v>7.170416666666668</v>
      </c>
      <c r="G119" s="67">
        <v>8</v>
      </c>
      <c r="H119" s="63">
        <f t="shared" si="3"/>
        <v>0.64427013324038196</v>
      </c>
      <c r="I119" s="1">
        <f t="shared" si="4"/>
        <v>2.019572955090799</v>
      </c>
      <c r="J119" s="56">
        <f t="shared" si="5"/>
        <v>0.6428578691093304</v>
      </c>
    </row>
    <row r="120" spans="1:10" x14ac:dyDescent="0.25">
      <c r="F120" s="67">
        <v>12.736416666666669</v>
      </c>
      <c r="G120" s="67">
        <v>6</v>
      </c>
      <c r="H120" s="63">
        <f t="shared" si="3"/>
        <v>0.76461744658539055</v>
      </c>
      <c r="I120" s="1">
        <f t="shared" si="4"/>
        <v>2.1262577786071324</v>
      </c>
      <c r="J120" s="56">
        <f t="shared" si="5"/>
        <v>0.71757364358440856</v>
      </c>
    </row>
    <row r="121" spans="1:10" x14ac:dyDescent="0.25">
      <c r="F121" s="67">
        <v>14.887916666666667</v>
      </c>
      <c r="G121" s="67">
        <v>0</v>
      </c>
      <c r="H121" s="63">
        <f t="shared" si="3"/>
        <v>0.72743628785831582</v>
      </c>
      <c r="I121" s="1">
        <f t="shared" si="4"/>
        <v>2.132344988153299</v>
      </c>
      <c r="J121" s="56">
        <f t="shared" si="5"/>
        <v>7.2808035608825741E-5</v>
      </c>
    </row>
    <row r="122" spans="1:10" x14ac:dyDescent="0.25">
      <c r="F122" s="67">
        <v>15.934374999999996</v>
      </c>
      <c r="G122" s="67">
        <v>5</v>
      </c>
      <c r="H122" s="63">
        <f t="shared" si="3"/>
        <v>0.69832186379370786</v>
      </c>
      <c r="I122" s="1">
        <f t="shared" si="4"/>
        <v>2.1282211140917973</v>
      </c>
      <c r="J122" s="56">
        <f t="shared" si="5"/>
        <v>0.45535333430465696</v>
      </c>
    </row>
    <row r="123" spans="1:10" x14ac:dyDescent="0.25">
      <c r="F123" s="67">
        <v>19.747916666666665</v>
      </c>
      <c r="G123" s="67">
        <v>12</v>
      </c>
      <c r="H123" s="63">
        <f t="shared" si="3"/>
        <v>0.53329594242637723</v>
      </c>
      <c r="I123" s="1">
        <f t="shared" si="4"/>
        <v>2.0739566606032986</v>
      </c>
      <c r="J123" s="56">
        <f t="shared" si="5"/>
        <v>0.53329575317601241</v>
      </c>
    </row>
    <row r="124" spans="1:10" x14ac:dyDescent="0.25">
      <c r="F124" s="67">
        <v>22.221041666666668</v>
      </c>
      <c r="G124" s="67">
        <v>8</v>
      </c>
      <c r="H124" s="63">
        <f t="shared" si="3"/>
        <v>0.37487568457367493</v>
      </c>
      <c r="I124" s="1">
        <f t="shared" si="4"/>
        <v>2.0058510400279079</v>
      </c>
      <c r="J124" s="56">
        <f t="shared" si="5"/>
        <v>0.37395884350962189</v>
      </c>
    </row>
    <row r="125" spans="1:10" x14ac:dyDescent="0.25">
      <c r="F125" s="67">
        <v>14.200208333333331</v>
      </c>
      <c r="G125" s="67">
        <v>6</v>
      </c>
      <c r="H125" s="63">
        <f t="shared" si="3"/>
        <v>0.7427265323338047</v>
      </c>
      <c r="I125" s="1">
        <f t="shared" si="4"/>
        <v>2.1325303672414497</v>
      </c>
      <c r="J125" s="56">
        <f t="shared" si="5"/>
        <v>0.69861240261501301</v>
      </c>
    </row>
    <row r="126" spans="1:10" x14ac:dyDescent="0.25">
      <c r="F126" s="67">
        <v>11.779125000000002</v>
      </c>
      <c r="G126" s="67">
        <v>7</v>
      </c>
      <c r="H126" s="63">
        <f t="shared" si="3"/>
        <v>0.77039525323532754</v>
      </c>
      <c r="I126" s="1">
        <f t="shared" si="4"/>
        <v>2.1172490912841719</v>
      </c>
      <c r="J126" s="56">
        <f t="shared" si="5"/>
        <v>0.76401384138301576</v>
      </c>
    </row>
    <row r="127" spans="1:10" x14ac:dyDescent="0.25">
      <c r="F127" s="67">
        <v>9.6940416666666653</v>
      </c>
      <c r="G127" s="67">
        <v>8</v>
      </c>
      <c r="H127" s="63">
        <f t="shared" si="3"/>
        <v>0.7538028502829851</v>
      </c>
      <c r="I127" s="1">
        <f t="shared" si="4"/>
        <v>2.0841977969844918</v>
      </c>
      <c r="J127" s="56">
        <f t="shared" si="5"/>
        <v>0.75281661685392232</v>
      </c>
    </row>
    <row r="128" spans="1:10" x14ac:dyDescent="0.25">
      <c r="F128" s="67">
        <v>14.849187499999999</v>
      </c>
      <c r="G128" s="67">
        <v>6</v>
      </c>
      <c r="H128" s="63">
        <f t="shared" si="3"/>
        <v>0.72837925384683166</v>
      </c>
      <c r="I128" s="1">
        <f t="shared" si="4"/>
        <v>2.1324086375836995</v>
      </c>
      <c r="J128" s="56">
        <f t="shared" si="5"/>
        <v>0.68508763820261687</v>
      </c>
    </row>
    <row r="129" spans="6:10" x14ac:dyDescent="0.25">
      <c r="F129" s="67">
        <v>19.873750000000001</v>
      </c>
      <c r="G129" s="67">
        <v>3</v>
      </c>
      <c r="H129" s="63">
        <f t="shared" si="3"/>
        <v>0.52624404896595711</v>
      </c>
      <c r="I129" s="1">
        <f t="shared" si="4"/>
        <v>2.0711167195046878</v>
      </c>
      <c r="J129" s="56">
        <f t="shared" si="5"/>
        <v>1.4678550035940317E-2</v>
      </c>
    </row>
    <row r="130" spans="6:10" x14ac:dyDescent="0.25">
      <c r="F130" s="67">
        <v>19.714375</v>
      </c>
      <c r="G130" s="67">
        <v>8</v>
      </c>
      <c r="H130" s="63">
        <f t="shared" si="3"/>
        <v>0.53515785994133802</v>
      </c>
      <c r="I130" s="1">
        <f t="shared" si="4"/>
        <v>2.074702347916797</v>
      </c>
      <c r="J130" s="56">
        <f t="shared" si="5"/>
        <v>0.53440251150143003</v>
      </c>
    </row>
    <row r="131" spans="6:10" x14ac:dyDescent="0.25">
      <c r="F131" s="67">
        <v>16.80125</v>
      </c>
      <c r="G131" s="67">
        <v>9</v>
      </c>
      <c r="H131" s="63">
        <f t="shared" si="3"/>
        <v>0.6689474647562913</v>
      </c>
      <c r="I131" s="1">
        <f t="shared" si="4"/>
        <v>2.1212936401921878</v>
      </c>
      <c r="J131" s="56">
        <f t="shared" si="5"/>
        <v>0.66886939056558048</v>
      </c>
    </row>
    <row r="132" spans="6:10" x14ac:dyDescent="0.25">
      <c r="F132" s="67">
        <v>17.505833333333335</v>
      </c>
      <c r="G132" s="67">
        <v>7</v>
      </c>
      <c r="H132" s="63">
        <f t="shared" si="3"/>
        <v>0.64157520071541385</v>
      </c>
      <c r="I132" s="1">
        <f t="shared" si="4"/>
        <v>2.113319098796528</v>
      </c>
      <c r="J132" s="56">
        <f t="shared" si="5"/>
        <v>0.63611394081078121</v>
      </c>
    </row>
    <row r="133" spans="6:10" x14ac:dyDescent="0.25">
      <c r="F133" s="67">
        <v>19.322083333333335</v>
      </c>
      <c r="G133" s="67">
        <v>11</v>
      </c>
      <c r="H133" s="63">
        <f t="shared" si="3"/>
        <v>0.55638042131241305</v>
      </c>
      <c r="I133" s="1">
        <f t="shared" si="4"/>
        <v>2.0830700006782989</v>
      </c>
      <c r="J133" s="56">
        <f t="shared" si="5"/>
        <v>0.55637900025832265</v>
      </c>
    </row>
    <row r="134" spans="6:10" x14ac:dyDescent="0.25">
      <c r="F134" s="67">
        <v>17.149583333333336</v>
      </c>
      <c r="G134" s="67">
        <v>6</v>
      </c>
      <c r="H134" s="63">
        <f t="shared" si="3"/>
        <v>0.65580780579134468</v>
      </c>
      <c r="I134" s="1">
        <f t="shared" si="4"/>
        <v>2.1176138767574653</v>
      </c>
      <c r="J134" s="56">
        <f t="shared" si="5"/>
        <v>0.6134560946870411</v>
      </c>
    </row>
    <row r="135" spans="6:10" x14ac:dyDescent="0.25">
      <c r="F135" s="67">
        <v>12.021479166666667</v>
      </c>
      <c r="G135" s="67">
        <v>9</v>
      </c>
      <c r="H135" s="63">
        <f t="shared" ref="H135:H198" si="6">0.966-0.000051*(F135)^3 + (-15.575/(F135)^2)</f>
        <v>0.76962436090119002</v>
      </c>
      <c r="I135" s="1">
        <f t="shared" ref="I135:I198" si="7">1.6888+(0.06131*F135)+(-0.002117*F135*F135)</f>
        <v>2.1198965975206439</v>
      </c>
      <c r="J135" s="56">
        <f t="shared" ref="J135:J198" si="8">H135*(1+25118.86*EXP(-I135*G135))^(-0.909)</f>
        <v>0.76953340012390237</v>
      </c>
    </row>
    <row r="136" spans="6:10" x14ac:dyDescent="0.25">
      <c r="F136" s="67">
        <v>16.411874999999998</v>
      </c>
      <c r="G136" s="67">
        <v>11</v>
      </c>
      <c r="H136" s="63">
        <f t="shared" si="6"/>
        <v>0.68272836625593047</v>
      </c>
      <c r="I136" s="1">
        <f t="shared" si="7"/>
        <v>2.1247988662199218</v>
      </c>
      <c r="J136" s="56">
        <f t="shared" si="8"/>
        <v>0.68272726436560549</v>
      </c>
    </row>
    <row r="137" spans="6:10" x14ac:dyDescent="0.25">
      <c r="F137" s="67">
        <v>15.982916666666666</v>
      </c>
      <c r="G137" s="67">
        <v>12</v>
      </c>
      <c r="H137" s="63">
        <f t="shared" si="6"/>
        <v>0.69680243529385089</v>
      </c>
      <c r="I137" s="1">
        <f t="shared" si="7"/>
        <v>2.1279172963407986</v>
      </c>
      <c r="J137" s="56">
        <f t="shared" si="8"/>
        <v>0.69680230588603509</v>
      </c>
    </row>
    <row r="138" spans="6:10" x14ac:dyDescent="0.25">
      <c r="F138" s="67">
        <v>16.655208333333334</v>
      </c>
      <c r="G138" s="67">
        <v>12</v>
      </c>
      <c r="H138" s="63">
        <f t="shared" si="6"/>
        <v>0.67422835750565246</v>
      </c>
      <c r="I138" s="1">
        <f t="shared" si="7"/>
        <v>2.1226835658018661</v>
      </c>
      <c r="J138" s="56">
        <f t="shared" si="8"/>
        <v>0.67422822417389006</v>
      </c>
    </row>
    <row r="139" spans="6:10" x14ac:dyDescent="0.25">
      <c r="F139" s="67">
        <v>15.724916666666667</v>
      </c>
      <c r="G139" s="67">
        <v>9</v>
      </c>
      <c r="H139" s="63">
        <f t="shared" si="6"/>
        <v>0.70470722156935062</v>
      </c>
      <c r="I139" s="1">
        <f t="shared" si="7"/>
        <v>2.1294176909977987</v>
      </c>
      <c r="J139" s="56">
        <f t="shared" si="8"/>
        <v>0.70463077220480796</v>
      </c>
    </row>
    <row r="140" spans="6:10" x14ac:dyDescent="0.25">
      <c r="F140" s="67">
        <v>12.968541666666667</v>
      </c>
      <c r="G140" s="67">
        <v>12</v>
      </c>
      <c r="H140" s="63">
        <f t="shared" si="6"/>
        <v>0.76215703416650704</v>
      </c>
      <c r="I140" s="1">
        <f t="shared" si="7"/>
        <v>2.1278577241268666</v>
      </c>
      <c r="J140" s="56">
        <f t="shared" si="8"/>
        <v>0.76215689252003183</v>
      </c>
    </row>
    <row r="141" spans="6:10" x14ac:dyDescent="0.25">
      <c r="F141" s="67">
        <v>9.3058958333333326</v>
      </c>
      <c r="G141" s="67">
        <v>12</v>
      </c>
      <c r="H141" s="63">
        <f t="shared" si="6"/>
        <v>0.7450492108887663</v>
      </c>
      <c r="I141" s="1">
        <f t="shared" si="7"/>
        <v>2.076012914440446</v>
      </c>
      <c r="J141" s="56">
        <f t="shared" si="8"/>
        <v>0.74504895293779194</v>
      </c>
    </row>
    <row r="142" spans="6:10" x14ac:dyDescent="0.25">
      <c r="F142" s="67">
        <v>13.083958333333333</v>
      </c>
      <c r="G142" s="67">
        <v>12</v>
      </c>
      <c r="H142" s="63">
        <f t="shared" si="6"/>
        <v>0.7607872388939898</v>
      </c>
      <c r="I142" s="1">
        <f t="shared" si="7"/>
        <v>2.1285683280966583</v>
      </c>
      <c r="J142" s="56">
        <f t="shared" si="8"/>
        <v>0.76078709870264771</v>
      </c>
    </row>
    <row r="143" spans="6:10" x14ac:dyDescent="0.25">
      <c r="F143" s="67">
        <v>13.500625000000001</v>
      </c>
      <c r="G143" s="67">
        <v>6</v>
      </c>
      <c r="H143" s="63">
        <f t="shared" si="6"/>
        <v>0.75505182529952397</v>
      </c>
      <c r="I143" s="1">
        <f t="shared" si="7"/>
        <v>2.1306643435480468</v>
      </c>
      <c r="J143" s="56">
        <f t="shared" si="8"/>
        <v>0.7097324701471911</v>
      </c>
    </row>
    <row r="144" spans="6:10" x14ac:dyDescent="0.25">
      <c r="F144" s="67">
        <v>13.246041666666665</v>
      </c>
      <c r="G144" s="67">
        <v>7</v>
      </c>
      <c r="H144" s="63">
        <f t="shared" si="6"/>
        <v>0.75870205927572232</v>
      </c>
      <c r="I144" s="1">
        <f t="shared" si="7"/>
        <v>2.1294710333924911</v>
      </c>
      <c r="J144" s="56">
        <f t="shared" si="8"/>
        <v>0.75292869780112115</v>
      </c>
    </row>
    <row r="145" spans="6:10" x14ac:dyDescent="0.25">
      <c r="F145" s="67">
        <v>14.278750000000002</v>
      </c>
      <c r="G145" s="67">
        <v>6</v>
      </c>
      <c r="H145" s="63">
        <f t="shared" si="6"/>
        <v>0.74113733961840511</v>
      </c>
      <c r="I145" s="1">
        <f t="shared" si="7"/>
        <v>2.1326104832921877</v>
      </c>
      <c r="J145" s="56">
        <f t="shared" si="8"/>
        <v>0.69713743865018296</v>
      </c>
    </row>
    <row r="146" spans="6:10" x14ac:dyDescent="0.25">
      <c r="F146" s="67">
        <v>15.426458333333336</v>
      </c>
      <c r="G146" s="67">
        <v>8</v>
      </c>
      <c r="H146" s="63">
        <f t="shared" si="6"/>
        <v>0.71332495062981982</v>
      </c>
      <c r="I146" s="1">
        <f t="shared" si="7"/>
        <v>2.1308017798414496</v>
      </c>
      <c r="J146" s="56">
        <f t="shared" si="8"/>
        <v>0.71268185396207939</v>
      </c>
    </row>
    <row r="147" spans="6:10" x14ac:dyDescent="0.25">
      <c r="F147" s="67">
        <v>17.131249999999998</v>
      </c>
      <c r="G147" s="67">
        <v>6</v>
      </c>
      <c r="H147" s="63">
        <f t="shared" si="6"/>
        <v>0.65651849182367239</v>
      </c>
      <c r="I147" s="1">
        <f t="shared" si="7"/>
        <v>2.1178203563671878</v>
      </c>
      <c r="J147" s="56">
        <f t="shared" si="8"/>
        <v>0.6141698301592492</v>
      </c>
    </row>
    <row r="148" spans="6:10" x14ac:dyDescent="0.25">
      <c r="F148" s="67">
        <v>17.189583333333331</v>
      </c>
      <c r="G148" s="67">
        <v>0</v>
      </c>
      <c r="H148" s="63">
        <f t="shared" si="6"/>
        <v>0.65424983480959165</v>
      </c>
      <c r="I148" s="1">
        <f t="shared" si="7"/>
        <v>2.1171584361241322</v>
      </c>
      <c r="J148" s="56">
        <f t="shared" si="8"/>
        <v>6.5482910414228605E-5</v>
      </c>
    </row>
    <row r="149" spans="6:10" x14ac:dyDescent="0.25">
      <c r="F149" s="67">
        <v>18.629791666666666</v>
      </c>
      <c r="G149" s="67">
        <v>7</v>
      </c>
      <c r="H149" s="63">
        <f t="shared" si="6"/>
        <v>0.59136710294548422</v>
      </c>
      <c r="I149" s="1">
        <f t="shared" si="7"/>
        <v>2.0962471629039499</v>
      </c>
      <c r="J149" s="56">
        <f t="shared" si="8"/>
        <v>0.58570066881171856</v>
      </c>
    </row>
    <row r="150" spans="6:10" x14ac:dyDescent="0.25">
      <c r="F150" s="67">
        <v>21.52333333333333</v>
      </c>
      <c r="G150" s="67">
        <v>12</v>
      </c>
      <c r="H150" s="63">
        <f t="shared" si="6"/>
        <v>0.42386997745208632</v>
      </c>
      <c r="I150" s="1">
        <f t="shared" si="7"/>
        <v>2.0276871074111114</v>
      </c>
      <c r="J150" s="56">
        <f t="shared" si="8"/>
        <v>0.42386971537061263</v>
      </c>
    </row>
    <row r="151" spans="6:10" x14ac:dyDescent="0.25">
      <c r="F151" s="67">
        <v>18.455833333333331</v>
      </c>
      <c r="G151" s="67">
        <v>5</v>
      </c>
      <c r="H151" s="63">
        <f t="shared" si="6"/>
        <v>0.59966862300893142</v>
      </c>
      <c r="I151" s="1">
        <f t="shared" si="7"/>
        <v>2.0992392928798616</v>
      </c>
      <c r="J151" s="56">
        <f t="shared" si="8"/>
        <v>0.37132522793129347</v>
      </c>
    </row>
    <row r="152" spans="6:10" x14ac:dyDescent="0.25">
      <c r="F152" s="67">
        <v>15.599791666666668</v>
      </c>
      <c r="G152" s="67">
        <v>10</v>
      </c>
      <c r="H152" s="63">
        <f t="shared" si="6"/>
        <v>0.70838899593039295</v>
      </c>
      <c r="I152" s="1">
        <f t="shared" si="7"/>
        <v>2.1300438674914499</v>
      </c>
      <c r="J152" s="56">
        <f t="shared" si="8"/>
        <v>0.70837991423795821</v>
      </c>
    </row>
    <row r="153" spans="6:10" x14ac:dyDescent="0.25">
      <c r="F153" s="67">
        <v>20.320625000000003</v>
      </c>
      <c r="G153" s="67">
        <v>12</v>
      </c>
      <c r="H153" s="63">
        <f t="shared" si="6"/>
        <v>0.50034304157385001</v>
      </c>
      <c r="I153" s="1">
        <f t="shared" si="7"/>
        <v>2.0604893653230469</v>
      </c>
      <c r="J153" s="56">
        <f t="shared" si="8"/>
        <v>0.50034283287428405</v>
      </c>
    </row>
    <row r="154" spans="6:10" x14ac:dyDescent="0.25">
      <c r="F154" s="67">
        <v>18.875000000000004</v>
      </c>
      <c r="G154" s="67">
        <v>12</v>
      </c>
      <c r="H154" s="63">
        <f t="shared" si="6"/>
        <v>0.57933242191774392</v>
      </c>
      <c r="I154" s="1">
        <f t="shared" si="7"/>
        <v>2.0918119218750002</v>
      </c>
      <c r="J154" s="56">
        <f t="shared" si="8"/>
        <v>0.57933225598082805</v>
      </c>
    </row>
    <row r="155" spans="6:10" x14ac:dyDescent="0.25">
      <c r="F155" s="67">
        <v>18.464375</v>
      </c>
      <c r="G155" s="67">
        <v>12</v>
      </c>
      <c r="H155" s="63">
        <f t="shared" si="6"/>
        <v>0.59926556799061026</v>
      </c>
      <c r="I155" s="1">
        <f t="shared" si="7"/>
        <v>2.0990953651042972</v>
      </c>
      <c r="J155" s="56">
        <f t="shared" si="8"/>
        <v>0.59926541070948569</v>
      </c>
    </row>
    <row r="156" spans="6:10" x14ac:dyDescent="0.25">
      <c r="F156" s="67">
        <v>17.894583333333333</v>
      </c>
      <c r="G156" s="67">
        <v>12</v>
      </c>
      <c r="H156" s="63">
        <f t="shared" si="6"/>
        <v>0.62512414391034099</v>
      </c>
      <c r="I156" s="1">
        <f t="shared" si="7"/>
        <v>2.1080193936366323</v>
      </c>
      <c r="J156" s="56">
        <f t="shared" si="8"/>
        <v>0.62512399650416184</v>
      </c>
    </row>
    <row r="157" spans="6:10" x14ac:dyDescent="0.25">
      <c r="F157" s="67">
        <v>19.178333333333331</v>
      </c>
      <c r="G157" s="67">
        <v>12</v>
      </c>
      <c r="H157" s="63">
        <f t="shared" si="6"/>
        <v>0.56390296627527603</v>
      </c>
      <c r="I157" s="1">
        <f t="shared" si="7"/>
        <v>2.0859730868527784</v>
      </c>
      <c r="J157" s="56">
        <f t="shared" si="8"/>
        <v>0.56390279303501267</v>
      </c>
    </row>
    <row r="158" spans="6:10" x14ac:dyDescent="0.25">
      <c r="F158" s="67">
        <v>20.177083333333336</v>
      </c>
      <c r="G158" s="67">
        <v>8</v>
      </c>
      <c r="H158" s="63">
        <f t="shared" si="6"/>
        <v>0.50880922725476929</v>
      </c>
      <c r="I158" s="1">
        <f t="shared" si="7"/>
        <v>2.0639951765407987</v>
      </c>
      <c r="J158" s="56">
        <f t="shared" si="8"/>
        <v>0.50802694519262648</v>
      </c>
    </row>
    <row r="159" spans="6:10" x14ac:dyDescent="0.25">
      <c r="F159" s="67">
        <v>19.468958333333333</v>
      </c>
      <c r="G159" s="67">
        <v>3</v>
      </c>
      <c r="H159" s="63">
        <f t="shared" si="6"/>
        <v>0.54855383815486614</v>
      </c>
      <c r="I159" s="1">
        <f t="shared" si="7"/>
        <v>2.0800134386320748</v>
      </c>
      <c r="J159" s="56">
        <f t="shared" si="8"/>
        <v>1.5669086994614466E-2</v>
      </c>
    </row>
    <row r="160" spans="6:10" x14ac:dyDescent="0.25">
      <c r="F160" s="67">
        <v>18.490208333333339</v>
      </c>
      <c r="G160" s="67">
        <v>10</v>
      </c>
      <c r="H160" s="63">
        <f t="shared" si="6"/>
        <v>0.59804370631255854</v>
      </c>
      <c r="I160" s="1">
        <f t="shared" si="7"/>
        <v>2.0986581914039499</v>
      </c>
      <c r="J160" s="56">
        <f t="shared" si="8"/>
        <v>0.59803321253119135</v>
      </c>
    </row>
    <row r="161" spans="6:10" x14ac:dyDescent="0.25">
      <c r="F161" s="67">
        <v>17.94875</v>
      </c>
      <c r="G161" s="67">
        <v>12</v>
      </c>
      <c r="H161" s="63">
        <f t="shared" si="6"/>
        <v>0.62275543954755963</v>
      </c>
      <c r="I161" s="1">
        <f t="shared" si="7"/>
        <v>2.1072301670671876</v>
      </c>
      <c r="J161" s="56">
        <f t="shared" si="8"/>
        <v>0.62275529130256924</v>
      </c>
    </row>
    <row r="162" spans="6:10" x14ac:dyDescent="0.25">
      <c r="F162" s="67">
        <v>19.735000000000003</v>
      </c>
      <c r="G162" s="67">
        <v>12</v>
      </c>
      <c r="H162" s="63">
        <f t="shared" si="6"/>
        <v>0.5340138405426027</v>
      </c>
      <c r="I162" s="1">
        <f t="shared" si="7"/>
        <v>2.074244383675</v>
      </c>
      <c r="J162" s="56">
        <f t="shared" si="8"/>
        <v>0.5340136516906494</v>
      </c>
    </row>
    <row r="163" spans="6:10" x14ac:dyDescent="0.25">
      <c r="F163" s="67">
        <v>17.484166666666667</v>
      </c>
      <c r="G163" s="67">
        <v>12</v>
      </c>
      <c r="H163" s="63">
        <f t="shared" si="6"/>
        <v>0.64246379948012522</v>
      </c>
      <c r="I163" s="1">
        <f t="shared" si="7"/>
        <v>2.1135956484465281</v>
      </c>
      <c r="J163" s="56">
        <f t="shared" si="8"/>
        <v>0.64246365779076309</v>
      </c>
    </row>
    <row r="164" spans="6:10" x14ac:dyDescent="0.25">
      <c r="F164" s="67">
        <v>20.672083333333337</v>
      </c>
      <c r="G164" s="67">
        <v>12</v>
      </c>
      <c r="H164" s="63">
        <f t="shared" si="6"/>
        <v>0.47902401454583576</v>
      </c>
      <c r="I164" s="1">
        <f t="shared" si="7"/>
        <v>2.0515371720532989</v>
      </c>
      <c r="J164" s="56">
        <f t="shared" si="8"/>
        <v>0.47902379207883283</v>
      </c>
    </row>
    <row r="165" spans="6:10" x14ac:dyDescent="0.25">
      <c r="F165" s="67">
        <v>19.096041666666668</v>
      </c>
      <c r="G165" s="67">
        <v>12</v>
      </c>
      <c r="H165" s="63">
        <f t="shared" si="6"/>
        <v>0.56814831309662583</v>
      </c>
      <c r="I165" s="1">
        <f t="shared" si="7"/>
        <v>2.0875956194549916</v>
      </c>
      <c r="J165" s="56">
        <f t="shared" si="8"/>
        <v>0.56814814191769991</v>
      </c>
    </row>
    <row r="166" spans="6:10" x14ac:dyDescent="0.25">
      <c r="F166" s="67">
        <v>20.06229166666667</v>
      </c>
      <c r="G166" s="67">
        <v>12</v>
      </c>
      <c r="H166" s="63">
        <f t="shared" si="6"/>
        <v>0.51547978381241877</v>
      </c>
      <c r="I166" s="1">
        <f t="shared" si="7"/>
        <v>2.0667360292570747</v>
      </c>
      <c r="J166" s="56">
        <f t="shared" si="8"/>
        <v>0.5154795843272405</v>
      </c>
    </row>
    <row r="167" spans="6:10" x14ac:dyDescent="0.25">
      <c r="F167" s="67">
        <v>20.818333333333332</v>
      </c>
      <c r="G167" s="67">
        <v>12</v>
      </c>
      <c r="H167" s="63">
        <f t="shared" si="6"/>
        <v>0.46990433287207123</v>
      </c>
      <c r="I167" s="1">
        <f t="shared" si="7"/>
        <v>2.0476578597861113</v>
      </c>
      <c r="J167" s="56">
        <f t="shared" si="8"/>
        <v>0.46990410424117207</v>
      </c>
    </row>
    <row r="168" spans="6:10" x14ac:dyDescent="0.25">
      <c r="F168" s="67">
        <v>19.82854166666667</v>
      </c>
      <c r="G168" s="67">
        <v>12</v>
      </c>
      <c r="H168" s="63">
        <f t="shared" si="6"/>
        <v>0.52878974910527332</v>
      </c>
      <c r="I168" s="1">
        <f t="shared" si="7"/>
        <v>2.0721447457685329</v>
      </c>
      <c r="J168" s="56">
        <f t="shared" si="8"/>
        <v>0.52878955732924271</v>
      </c>
    </row>
    <row r="169" spans="6:10" x14ac:dyDescent="0.25">
      <c r="F169" s="67">
        <v>14.932499999999999</v>
      </c>
      <c r="G169" s="67">
        <v>9</v>
      </c>
      <c r="H169" s="63">
        <f t="shared" si="6"/>
        <v>0.72633879374472077</v>
      </c>
      <c r="I169" s="1">
        <f t="shared" si="7"/>
        <v>2.13226385441875</v>
      </c>
      <c r="J169" s="56">
        <f t="shared" si="8"/>
        <v>0.72626199024822469</v>
      </c>
    </row>
    <row r="170" spans="6:10" x14ac:dyDescent="0.25">
      <c r="F170" s="67">
        <v>13.3825</v>
      </c>
      <c r="G170" s="67">
        <v>10</v>
      </c>
      <c r="H170" s="63">
        <f t="shared" si="6"/>
        <v>0.75680202808448205</v>
      </c>
      <c r="I170" s="1">
        <f t="shared" si="7"/>
        <v>2.13014477966875</v>
      </c>
      <c r="J170" s="56">
        <f t="shared" si="8"/>
        <v>0.75679233551282099</v>
      </c>
    </row>
    <row r="171" spans="6:10" x14ac:dyDescent="0.25">
      <c r="F171" s="67">
        <v>14.501041666666666</v>
      </c>
      <c r="G171" s="67">
        <v>10</v>
      </c>
      <c r="H171" s="63">
        <f t="shared" si="6"/>
        <v>0.73641877830925617</v>
      </c>
      <c r="I171" s="1">
        <f t="shared" si="7"/>
        <v>2.1326956612445747</v>
      </c>
      <c r="J171" s="56">
        <f t="shared" si="8"/>
        <v>0.73640958433259784</v>
      </c>
    </row>
    <row r="172" spans="6:10" x14ac:dyDescent="0.25">
      <c r="F172" s="67">
        <v>16.135833333333334</v>
      </c>
      <c r="G172" s="67">
        <v>12</v>
      </c>
      <c r="H172" s="63">
        <f t="shared" si="6"/>
        <v>0.69191854358510918</v>
      </c>
      <c r="I172" s="1">
        <f t="shared" si="7"/>
        <v>2.1268949882131949</v>
      </c>
      <c r="J172" s="56">
        <f t="shared" si="8"/>
        <v>0.69191841349819572</v>
      </c>
    </row>
    <row r="173" spans="6:10" x14ac:dyDescent="0.25">
      <c r="F173" s="67">
        <v>17.151041666666668</v>
      </c>
      <c r="G173" s="67">
        <v>12</v>
      </c>
      <c r="H173" s="63">
        <f t="shared" si="6"/>
        <v>0.65575118262838583</v>
      </c>
      <c r="I173" s="1">
        <f t="shared" si="7"/>
        <v>2.117597391140408</v>
      </c>
      <c r="J173" s="56">
        <f t="shared" si="8"/>
        <v>0.65575104478927815</v>
      </c>
    </row>
    <row r="174" spans="6:10" x14ac:dyDescent="0.25">
      <c r="F174" s="67">
        <v>19.171875000000004</v>
      </c>
      <c r="G174" s="67">
        <v>9</v>
      </c>
      <c r="H174" s="63">
        <f t="shared" si="6"/>
        <v>0.56423775046760205</v>
      </c>
      <c r="I174" s="1">
        <f t="shared" si="7"/>
        <v>2.0861014616699221</v>
      </c>
      <c r="J174" s="56">
        <f t="shared" si="8"/>
        <v>0.56414736227418349</v>
      </c>
    </row>
    <row r="175" spans="6:10" x14ac:dyDescent="0.25">
      <c r="F175" s="67">
        <v>20.278749999999999</v>
      </c>
      <c r="G175" s="67">
        <v>10</v>
      </c>
      <c r="H175" s="63">
        <f t="shared" si="6"/>
        <v>0.50282723457614231</v>
      </c>
      <c r="I175" s="1">
        <f t="shared" si="7"/>
        <v>2.0615211182921875</v>
      </c>
      <c r="J175" s="56">
        <f t="shared" si="8"/>
        <v>0.50281444375163808</v>
      </c>
    </row>
    <row r="176" spans="6:10" x14ac:dyDescent="0.25">
      <c r="F176" s="67">
        <v>22.36</v>
      </c>
      <c r="G176" s="67">
        <v>12</v>
      </c>
      <c r="H176" s="63">
        <f t="shared" si="6"/>
        <v>0.36470277290884273</v>
      </c>
      <c r="I176" s="1">
        <f t="shared" si="7"/>
        <v>2.0012559567999997</v>
      </c>
      <c r="J176" s="56">
        <f t="shared" si="8"/>
        <v>0.3647024632457409</v>
      </c>
    </row>
    <row r="177" spans="6:10" x14ac:dyDescent="0.25">
      <c r="F177" s="67">
        <v>20.984166666666667</v>
      </c>
      <c r="G177" s="67">
        <v>6</v>
      </c>
      <c r="H177" s="63">
        <f t="shared" si="6"/>
        <v>0.45938574012478711</v>
      </c>
      <c r="I177" s="1">
        <f t="shared" si="7"/>
        <v>2.0431495326131945</v>
      </c>
      <c r="J177" s="56">
        <f t="shared" si="8"/>
        <v>0.41470988501702372</v>
      </c>
    </row>
    <row r="178" spans="6:10" x14ac:dyDescent="0.25">
      <c r="F178" s="67">
        <v>18.837708333333335</v>
      </c>
      <c r="G178" s="67">
        <v>6</v>
      </c>
      <c r="H178" s="63">
        <f t="shared" si="6"/>
        <v>0.58118786686037038</v>
      </c>
      <c r="I178" s="1">
        <f t="shared" si="7"/>
        <v>2.0925028545487416</v>
      </c>
      <c r="J178" s="56">
        <f t="shared" si="8"/>
        <v>0.53802673017261549</v>
      </c>
    </row>
    <row r="179" spans="6:10" x14ac:dyDescent="0.25">
      <c r="F179" s="67">
        <v>19.593541666666663</v>
      </c>
      <c r="G179" s="67">
        <v>3</v>
      </c>
      <c r="H179" s="63">
        <f t="shared" si="6"/>
        <v>0.54180340251596204</v>
      </c>
      <c r="I179" s="1">
        <f t="shared" si="7"/>
        <v>2.0773491851164501</v>
      </c>
      <c r="J179" s="56">
        <f t="shared" si="8"/>
        <v>1.5366456125090952E-2</v>
      </c>
    </row>
    <row r="180" spans="6:10" x14ac:dyDescent="0.25">
      <c r="F180" s="67">
        <v>18.274791666666669</v>
      </c>
      <c r="G180" s="67">
        <v>7</v>
      </c>
      <c r="H180" s="63">
        <f t="shared" si="6"/>
        <v>0.60810081025542218</v>
      </c>
      <c r="I180" s="1">
        <f t="shared" si="7"/>
        <v>2.1022171989393663</v>
      </c>
      <c r="J180" s="56">
        <f t="shared" si="8"/>
        <v>0.60251021802154414</v>
      </c>
    </row>
    <row r="181" spans="6:10" x14ac:dyDescent="0.25">
      <c r="F181" s="67">
        <v>14.529166666666669</v>
      </c>
      <c r="G181" s="67">
        <v>9</v>
      </c>
      <c r="H181" s="63">
        <f t="shared" si="6"/>
        <v>0.73579863792386568</v>
      </c>
      <c r="I181" s="1">
        <f t="shared" si="7"/>
        <v>2.1326915282465282</v>
      </c>
      <c r="J181" s="56">
        <f t="shared" si="8"/>
        <v>0.73572113300093678</v>
      </c>
    </row>
    <row r="182" spans="6:10" x14ac:dyDescent="0.25">
      <c r="F182" s="67">
        <v>12.628333333333332</v>
      </c>
      <c r="G182" s="67">
        <v>12</v>
      </c>
      <c r="H182" s="63">
        <f t="shared" si="6"/>
        <v>0.76562671917248892</v>
      </c>
      <c r="I182" s="1">
        <f t="shared" si="7"/>
        <v>2.1254349591861113</v>
      </c>
      <c r="J182" s="56">
        <f t="shared" si="8"/>
        <v>0.76562657268359169</v>
      </c>
    </row>
    <row r="183" spans="6:10" x14ac:dyDescent="0.25">
      <c r="F183" s="67">
        <v>13.592916666666667</v>
      </c>
      <c r="G183" s="67">
        <v>12</v>
      </c>
      <c r="H183" s="63">
        <f t="shared" si="6"/>
        <v>0.75361690920962721</v>
      </c>
      <c r="I183" s="1">
        <f t="shared" si="7"/>
        <v>2.1310291699491319</v>
      </c>
      <c r="J183" s="56">
        <f t="shared" si="8"/>
        <v>0.7536167743804606</v>
      </c>
    </row>
    <row r="184" spans="6:10" x14ac:dyDescent="0.25">
      <c r="F184" s="67">
        <v>14.244791666666666</v>
      </c>
      <c r="G184" s="67">
        <v>12</v>
      </c>
      <c r="H184" s="63">
        <f t="shared" si="6"/>
        <v>0.74182946279314022</v>
      </c>
      <c r="I184" s="1">
        <f t="shared" si="7"/>
        <v>2.132579049343533</v>
      </c>
      <c r="J184" s="56">
        <f t="shared" si="8"/>
        <v>0.74182933251845085</v>
      </c>
    </row>
    <row r="185" spans="6:10" x14ac:dyDescent="0.25">
      <c r="F185" s="67">
        <v>17.667916666666663</v>
      </c>
      <c r="G185" s="67">
        <v>8</v>
      </c>
      <c r="H185" s="63">
        <f t="shared" si="6"/>
        <v>0.63483315389233996</v>
      </c>
      <c r="I185" s="1">
        <f t="shared" si="7"/>
        <v>2.1111872444699653</v>
      </c>
      <c r="J185" s="56">
        <f t="shared" si="8"/>
        <v>0.63416369105090908</v>
      </c>
    </row>
    <row r="186" spans="6:10" x14ac:dyDescent="0.25">
      <c r="F186" s="67">
        <v>17.372916666666669</v>
      </c>
      <c r="G186" s="67">
        <v>12</v>
      </c>
      <c r="H186" s="63">
        <f t="shared" si="6"/>
        <v>0.64697947919589749</v>
      </c>
      <c r="I186" s="1">
        <f t="shared" si="7"/>
        <v>2.1149843204991323</v>
      </c>
      <c r="J186" s="56">
        <f t="shared" si="8"/>
        <v>0.64697933886865888</v>
      </c>
    </row>
    <row r="187" spans="6:10" x14ac:dyDescent="0.25">
      <c r="F187" s="67">
        <v>20.087708333333335</v>
      </c>
      <c r="G187" s="67">
        <v>6</v>
      </c>
      <c r="H187" s="63">
        <f t="shared" si="6"/>
        <v>0.51401045663235179</v>
      </c>
      <c r="I187" s="1">
        <f t="shared" si="7"/>
        <v>2.0661339706945747</v>
      </c>
      <c r="J187" s="56">
        <f t="shared" si="8"/>
        <v>0.46988306954239423</v>
      </c>
    </row>
    <row r="188" spans="6:10" x14ac:dyDescent="0.25">
      <c r="F188" s="67">
        <v>17.968124999999997</v>
      </c>
      <c r="G188" s="67">
        <v>10</v>
      </c>
      <c r="H188" s="63">
        <f t="shared" si="6"/>
        <v>0.62190361867524457</v>
      </c>
      <c r="I188" s="1">
        <f t="shared" si="7"/>
        <v>2.1069448503449224</v>
      </c>
      <c r="J188" s="56">
        <f t="shared" si="8"/>
        <v>0.62189357403689172</v>
      </c>
    </row>
    <row r="189" spans="6:10" x14ac:dyDescent="0.25">
      <c r="F189" s="67">
        <v>17.762083333333333</v>
      </c>
      <c r="G189" s="67">
        <v>12</v>
      </c>
      <c r="H189" s="63">
        <f t="shared" si="6"/>
        <v>0.63083940419281348</v>
      </c>
      <c r="I189" s="1">
        <f t="shared" si="7"/>
        <v>2.1098976027782985</v>
      </c>
      <c r="J189" s="56">
        <f t="shared" si="8"/>
        <v>0.63083925875414792</v>
      </c>
    </row>
    <row r="190" spans="6:10" x14ac:dyDescent="0.25">
      <c r="F190" s="67">
        <v>16.834583333333338</v>
      </c>
      <c r="G190" s="67">
        <v>8</v>
      </c>
      <c r="H190" s="63">
        <f t="shared" si="6"/>
        <v>0.66772325202331406</v>
      </c>
      <c r="I190" s="1">
        <f t="shared" si="7"/>
        <v>2.1209637382199653</v>
      </c>
      <c r="J190" s="56">
        <f t="shared" si="8"/>
        <v>0.66707202481309169</v>
      </c>
    </row>
    <row r="191" spans="6:10" x14ac:dyDescent="0.25">
      <c r="F191" s="67">
        <v>16.151041666666664</v>
      </c>
      <c r="G191" s="67">
        <v>7</v>
      </c>
      <c r="H191" s="63">
        <f t="shared" si="6"/>
        <v>0.69142473879117217</v>
      </c>
      <c r="I191" s="1">
        <f t="shared" si="7"/>
        <v>2.1267879015570745</v>
      </c>
      <c r="J191" s="56">
        <f t="shared" si="8"/>
        <v>0.68606438424596128</v>
      </c>
    </row>
    <row r="192" spans="6:10" x14ac:dyDescent="0.25">
      <c r="F192" s="67">
        <v>16.553541666666668</v>
      </c>
      <c r="G192" s="67">
        <v>9</v>
      </c>
      <c r="H192" s="63">
        <f t="shared" si="6"/>
        <v>0.67782517175024803</v>
      </c>
      <c r="I192" s="1">
        <f t="shared" si="7"/>
        <v>2.1235978463831167</v>
      </c>
      <c r="J192" s="56">
        <f t="shared" si="8"/>
        <v>0.67774768491423176</v>
      </c>
    </row>
    <row r="193" spans="6:10" x14ac:dyDescent="0.25">
      <c r="F193" s="67">
        <v>15.473125000000003</v>
      </c>
      <c r="G193" s="67">
        <v>8</v>
      </c>
      <c r="H193" s="63">
        <f t="shared" si="6"/>
        <v>0.7120148433914838</v>
      </c>
      <c r="I193" s="1">
        <f t="shared" si="7"/>
        <v>2.130610240338672</v>
      </c>
      <c r="J193" s="56">
        <f t="shared" si="8"/>
        <v>0.71137194441009266</v>
      </c>
    </row>
    <row r="194" spans="6:10" x14ac:dyDescent="0.25">
      <c r="F194" s="67">
        <v>17.92958333333333</v>
      </c>
      <c r="G194" s="67">
        <v>12</v>
      </c>
      <c r="H194" s="63">
        <f t="shared" si="6"/>
        <v>0.6235957398479246</v>
      </c>
      <c r="I194" s="1">
        <f t="shared" si="7"/>
        <v>2.1075108520074655</v>
      </c>
      <c r="J194" s="56">
        <f t="shared" si="8"/>
        <v>0.6235955919020576</v>
      </c>
    </row>
    <row r="195" spans="6:10" x14ac:dyDescent="0.25">
      <c r="F195" s="67">
        <v>18.946041666666666</v>
      </c>
      <c r="G195" s="67">
        <v>9</v>
      </c>
      <c r="H195" s="63">
        <f t="shared" si="6"/>
        <v>0.57577268212747834</v>
      </c>
      <c r="I195" s="1">
        <f t="shared" si="7"/>
        <v>2.0904793830174917</v>
      </c>
      <c r="J195" s="56">
        <f t="shared" si="8"/>
        <v>0.57568400907042205</v>
      </c>
    </row>
    <row r="196" spans="6:10" x14ac:dyDescent="0.25">
      <c r="F196" s="67">
        <v>16.265625</v>
      </c>
      <c r="G196" s="67">
        <v>6</v>
      </c>
      <c r="H196" s="63">
        <f t="shared" si="6"/>
        <v>0.68765733701432552</v>
      </c>
      <c r="I196" s="1">
        <f t="shared" si="7"/>
        <v>2.125949600341797</v>
      </c>
      <c r="J196" s="56">
        <f t="shared" si="8"/>
        <v>0.64527532955455158</v>
      </c>
    </row>
    <row r="197" spans="6:10" x14ac:dyDescent="0.25">
      <c r="F197" s="67">
        <v>15.032916666666665</v>
      </c>
      <c r="G197" s="67">
        <v>6</v>
      </c>
      <c r="H197" s="63">
        <f t="shared" si="6"/>
        <v>0.72381994458362675</v>
      </c>
      <c r="I197" s="1">
        <f t="shared" si="7"/>
        <v>2.1320502895491322</v>
      </c>
      <c r="J197" s="56">
        <f t="shared" si="8"/>
        <v>0.68071249537746681</v>
      </c>
    </row>
    <row r="198" spans="6:10" x14ac:dyDescent="0.25">
      <c r="F198" s="67">
        <v>11.951145833333333</v>
      </c>
      <c r="G198" s="67">
        <v>8</v>
      </c>
      <c r="H198" s="63">
        <f t="shared" si="6"/>
        <v>0.76989817374652458</v>
      </c>
      <c r="I198" s="1">
        <f t="shared" si="7"/>
        <v>2.119153880835102</v>
      </c>
      <c r="J198" s="56">
        <f t="shared" si="8"/>
        <v>0.76913635627198096</v>
      </c>
    </row>
    <row r="199" spans="6:10" x14ac:dyDescent="0.25">
      <c r="F199" s="67">
        <v>12.817500000000003</v>
      </c>
      <c r="G199" s="67">
        <v>9</v>
      </c>
      <c r="H199" s="63">
        <f t="shared" ref="H199:H243" si="9">0.966-0.000051*(F199)^3 + (-15.575/(F199)^2)</f>
        <v>0.76380311426166991</v>
      </c>
      <c r="I199" s="1">
        <f t="shared" ref="I199:I243" si="10">1.6888+(0.06131*F199)+(-0.002117*F199*F199)</f>
        <v>2.1268425806687499</v>
      </c>
      <c r="J199" s="56">
        <f t="shared" ref="J199:J243" si="11">H199*(1+25118.86*EXP(-I199*G199))^(-0.909)</f>
        <v>0.76371831137641466</v>
      </c>
    </row>
    <row r="200" spans="6:10" x14ac:dyDescent="0.25">
      <c r="F200" s="67">
        <v>9.6499791666666663</v>
      </c>
      <c r="G200" s="67">
        <v>9</v>
      </c>
      <c r="H200" s="63">
        <f t="shared" si="9"/>
        <v>0.75291652413155685</v>
      </c>
      <c r="I200" s="1">
        <f t="shared" si="10"/>
        <v>2.0833007414178315</v>
      </c>
      <c r="J200" s="56">
        <f t="shared" si="11"/>
        <v>0.75279283214434833</v>
      </c>
    </row>
    <row r="201" spans="6:10" x14ac:dyDescent="0.25">
      <c r="F201" s="67">
        <v>12.695208333333333</v>
      </c>
      <c r="G201" s="67">
        <v>7</v>
      </c>
      <c r="H201" s="63">
        <f t="shared" si="9"/>
        <v>0.76501256629729464</v>
      </c>
      <c r="I201" s="1">
        <f t="shared" si="10"/>
        <v>2.1259499008518663</v>
      </c>
      <c r="J201" s="56">
        <f t="shared" si="11"/>
        <v>0.75904710613094428</v>
      </c>
    </row>
    <row r="202" spans="6:10" x14ac:dyDescent="0.25">
      <c r="F202" s="67">
        <v>19.516666666666669</v>
      </c>
      <c r="G202" s="67">
        <v>6</v>
      </c>
      <c r="H202" s="63">
        <f t="shared" si="9"/>
        <v>0.54598094095895122</v>
      </c>
      <c r="I202" s="1">
        <f t="shared" si="10"/>
        <v>2.0790009452777776</v>
      </c>
      <c r="J202" s="56">
        <f t="shared" si="11"/>
        <v>0.50229963012289103</v>
      </c>
    </row>
    <row r="203" spans="6:10" x14ac:dyDescent="0.25">
      <c r="F203" s="67">
        <v>21.125624999999999</v>
      </c>
      <c r="G203" s="67">
        <v>1</v>
      </c>
      <c r="H203" s="63">
        <f t="shared" si="9"/>
        <v>0.45026322312384942</v>
      </c>
      <c r="I203" s="1">
        <f t="shared" si="10"/>
        <v>2.0392118377667972</v>
      </c>
      <c r="J203" s="56">
        <f t="shared" si="11"/>
        <v>2.8758945629904503E-4</v>
      </c>
    </row>
    <row r="204" spans="6:10" x14ac:dyDescent="0.25">
      <c r="F204" s="67">
        <v>23.408958333333334</v>
      </c>
      <c r="G204" s="67">
        <v>5</v>
      </c>
      <c r="H204" s="63">
        <f t="shared" si="9"/>
        <v>0.28336850431579846</v>
      </c>
      <c r="I204" s="1">
        <f t="shared" si="10"/>
        <v>1.9639309932737412</v>
      </c>
      <c r="J204" s="56">
        <f t="shared" si="11"/>
        <v>0.12954192669813777</v>
      </c>
    </row>
    <row r="205" spans="6:10" x14ac:dyDescent="0.25">
      <c r="F205" s="67">
        <v>19.89104166666667</v>
      </c>
      <c r="G205" s="67">
        <v>6</v>
      </c>
      <c r="H205" s="63">
        <f t="shared" si="9"/>
        <v>0.52526673906254617</v>
      </c>
      <c r="I205" s="1">
        <f t="shared" si="10"/>
        <v>2.0707212233987411</v>
      </c>
      <c r="J205" s="56">
        <f t="shared" si="11"/>
        <v>0.48128990801603272</v>
      </c>
    </row>
    <row r="206" spans="6:10" x14ac:dyDescent="0.25">
      <c r="F206" s="67">
        <v>18.3125</v>
      </c>
      <c r="G206" s="67">
        <v>12</v>
      </c>
      <c r="H206" s="63">
        <f t="shared" si="9"/>
        <v>0.6063619099760672</v>
      </c>
      <c r="I206" s="1">
        <f t="shared" si="10"/>
        <v>2.1016083867187501</v>
      </c>
      <c r="J206" s="56">
        <f t="shared" si="11"/>
        <v>0.60636175555999572</v>
      </c>
    </row>
    <row r="207" spans="6:10" x14ac:dyDescent="0.25">
      <c r="F207" s="67">
        <v>16.513333333333332</v>
      </c>
      <c r="G207" s="67">
        <v>12</v>
      </c>
      <c r="H207" s="63">
        <f t="shared" si="9"/>
        <v>0.67922968410974549</v>
      </c>
      <c r="I207" s="1">
        <f t="shared" si="10"/>
        <v>2.1239473603111114</v>
      </c>
      <c r="J207" s="56">
        <f t="shared" si="11"/>
        <v>0.67922955181062528</v>
      </c>
    </row>
    <row r="208" spans="6:10" x14ac:dyDescent="0.25">
      <c r="F208" s="68">
        <v>12.859375</v>
      </c>
      <c r="G208" s="68">
        <v>9</v>
      </c>
      <c r="H208" s="63">
        <f t="shared" si="9"/>
        <v>0.76336351985736284</v>
      </c>
      <c r="I208" s="1">
        <f t="shared" si="10"/>
        <v>2.1271336979980471</v>
      </c>
      <c r="J208" s="56">
        <f t="shared" si="11"/>
        <v>0.76327898752301249</v>
      </c>
    </row>
    <row r="209" spans="6:10" x14ac:dyDescent="0.25">
      <c r="F209" s="69">
        <v>8.9368958333333346</v>
      </c>
      <c r="G209" s="69">
        <v>7</v>
      </c>
      <c r="H209" s="63">
        <f t="shared" si="9"/>
        <v>0.73458857565177937</v>
      </c>
      <c r="I209" s="1">
        <f t="shared" si="10"/>
        <v>2.067640300735071</v>
      </c>
      <c r="J209" s="56">
        <f t="shared" si="11"/>
        <v>0.72600840134239908</v>
      </c>
    </row>
    <row r="210" spans="6:10" x14ac:dyDescent="0.25">
      <c r="F210" s="69">
        <v>14.579833333333335</v>
      </c>
      <c r="G210" s="69">
        <v>12</v>
      </c>
      <c r="H210" s="63">
        <f t="shared" si="9"/>
        <v>0.7346684102938712</v>
      </c>
      <c r="I210" s="1">
        <f t="shared" si="10"/>
        <v>2.1326756314278614</v>
      </c>
      <c r="J210" s="56">
        <f t="shared" si="11"/>
        <v>0.734668281426196</v>
      </c>
    </row>
    <row r="211" spans="6:10" x14ac:dyDescent="0.25">
      <c r="F211" s="69">
        <v>16.07104166666667</v>
      </c>
      <c r="G211" s="69">
        <v>12</v>
      </c>
      <c r="H211" s="63">
        <f t="shared" si="9"/>
        <v>0.69400591649448518</v>
      </c>
      <c r="I211" s="1">
        <f t="shared" si="10"/>
        <v>2.1273402335904077</v>
      </c>
      <c r="J211" s="56">
        <f t="shared" si="11"/>
        <v>0.69400578671041169</v>
      </c>
    </row>
    <row r="212" spans="6:10" x14ac:dyDescent="0.25">
      <c r="F212" s="69">
        <v>12.283687499999999</v>
      </c>
      <c r="G212" s="69">
        <v>12</v>
      </c>
      <c r="H212" s="63">
        <f t="shared" si="9"/>
        <v>0.76825128580966173</v>
      </c>
      <c r="I212" s="1">
        <f t="shared" si="10"/>
        <v>2.1224809129337618</v>
      </c>
      <c r="J212" s="56">
        <f t="shared" si="11"/>
        <v>0.7682511335145259</v>
      </c>
    </row>
    <row r="213" spans="6:10" x14ac:dyDescent="0.25">
      <c r="F213" s="69">
        <v>17.247083333333336</v>
      </c>
      <c r="G213" s="69">
        <v>9</v>
      </c>
      <c r="H213" s="63">
        <f t="shared" si="9"/>
        <v>0.65199250580557855</v>
      </c>
      <c r="I213" s="1">
        <f t="shared" si="10"/>
        <v>2.1164918717824652</v>
      </c>
      <c r="J213" s="56">
        <f t="shared" si="11"/>
        <v>0.65191305026878532</v>
      </c>
    </row>
    <row r="214" spans="6:10" x14ac:dyDescent="0.25">
      <c r="F214" s="69">
        <v>17.941041666666667</v>
      </c>
      <c r="G214" s="69">
        <v>12</v>
      </c>
      <c r="H214" s="63">
        <f t="shared" si="9"/>
        <v>0.6230936686838503</v>
      </c>
      <c r="I214" s="1">
        <f t="shared" si="10"/>
        <v>2.1073432382112416</v>
      </c>
      <c r="J214" s="56">
        <f t="shared" si="11"/>
        <v>0.62309352055946521</v>
      </c>
    </row>
    <row r="215" spans="6:10" x14ac:dyDescent="0.25">
      <c r="F215" s="69">
        <v>15.436458333333333</v>
      </c>
      <c r="G215" s="69">
        <v>12</v>
      </c>
      <c r="H215" s="63">
        <f t="shared" si="9"/>
        <v>0.71304538089375247</v>
      </c>
      <c r="I215" s="1">
        <f t="shared" si="10"/>
        <v>2.1307615118956162</v>
      </c>
      <c r="J215" s="56">
        <f t="shared" si="11"/>
        <v>0.71304525291281262</v>
      </c>
    </row>
    <row r="216" spans="6:10" x14ac:dyDescent="0.25">
      <c r="F216" s="69">
        <v>14.768958333333332</v>
      </c>
      <c r="G216" s="69">
        <v>12</v>
      </c>
      <c r="H216" s="63">
        <f t="shared" si="9"/>
        <v>0.73030177978724331</v>
      </c>
      <c r="I216" s="1">
        <f t="shared" si="10"/>
        <v>2.1325202856737411</v>
      </c>
      <c r="J216" s="56">
        <f t="shared" si="11"/>
        <v>0.73030165144649239</v>
      </c>
    </row>
    <row r="217" spans="6:10" x14ac:dyDescent="0.25">
      <c r="F217" s="69">
        <v>14.897916666666667</v>
      </c>
      <c r="G217" s="69">
        <v>12</v>
      </c>
      <c r="H217" s="63">
        <f t="shared" si="9"/>
        <v>0.72719123698487942</v>
      </c>
      <c r="I217" s="1">
        <f t="shared" si="10"/>
        <v>2.1323275220616322</v>
      </c>
      <c r="J217" s="56">
        <f t="shared" si="11"/>
        <v>0.72719110889481386</v>
      </c>
    </row>
    <row r="218" spans="6:10" x14ac:dyDescent="0.25">
      <c r="F218" s="69">
        <v>13.600833333333334</v>
      </c>
      <c r="G218" s="69">
        <v>12</v>
      </c>
      <c r="H218" s="63">
        <f t="shared" si="9"/>
        <v>0.75349108254663699</v>
      </c>
      <c r="I218" s="1">
        <f t="shared" si="10"/>
        <v>2.1310587848631948</v>
      </c>
      <c r="J218" s="56">
        <f t="shared" si="11"/>
        <v>0.75349094778788095</v>
      </c>
    </row>
    <row r="219" spans="6:10" x14ac:dyDescent="0.25">
      <c r="F219" s="69">
        <v>14.303750000000001</v>
      </c>
      <c r="G219" s="69">
        <v>12</v>
      </c>
      <c r="H219" s="63">
        <f t="shared" si="9"/>
        <v>0.74062292346447489</v>
      </c>
      <c r="I219" s="1">
        <f t="shared" si="10"/>
        <v>2.1326305044796876</v>
      </c>
      <c r="J219" s="56">
        <f t="shared" si="11"/>
        <v>0.74062279348195315</v>
      </c>
    </row>
    <row r="220" spans="6:10" x14ac:dyDescent="0.25">
      <c r="F220" s="69">
        <v>11.015229166666666</v>
      </c>
      <c r="G220" s="69">
        <v>6</v>
      </c>
      <c r="H220" s="63">
        <f t="shared" si="9"/>
        <v>0.76947333998665757</v>
      </c>
      <c r="I220" s="1">
        <f t="shared" si="10"/>
        <v>2.1072769260094457</v>
      </c>
      <c r="J220" s="56">
        <f t="shared" si="11"/>
        <v>0.71682950119630695</v>
      </c>
    </row>
    <row r="221" spans="6:10" x14ac:dyDescent="0.25">
      <c r="F221" s="69">
        <v>11.281229166666668</v>
      </c>
      <c r="G221" s="69">
        <v>5</v>
      </c>
      <c r="H221" s="63">
        <f t="shared" si="9"/>
        <v>0.77039701959731199</v>
      </c>
      <c r="I221" s="1">
        <f t="shared" si="10"/>
        <v>2.1110297597998628</v>
      </c>
      <c r="J221" s="56">
        <f t="shared" si="11"/>
        <v>0.4874493046920727</v>
      </c>
    </row>
    <row r="222" spans="6:10" x14ac:dyDescent="0.25">
      <c r="F222" s="69">
        <v>16.408749999999998</v>
      </c>
      <c r="G222" s="69">
        <v>8</v>
      </c>
      <c r="H222" s="63">
        <f t="shared" si="9"/>
        <v>0.68283509742265081</v>
      </c>
      <c r="I222" s="1">
        <f t="shared" si="10"/>
        <v>2.1248244014171878</v>
      </c>
      <c r="J222" s="56">
        <f t="shared" si="11"/>
        <v>0.68218936575874012</v>
      </c>
    </row>
    <row r="223" spans="6:10" x14ac:dyDescent="0.25">
      <c r="F223" s="69">
        <v>17.283333333333331</v>
      </c>
      <c r="G223" s="69">
        <v>6</v>
      </c>
      <c r="H223" s="63">
        <f t="shared" si="9"/>
        <v>0.65055864539246699</v>
      </c>
      <c r="I223" s="1">
        <f t="shared" si="10"/>
        <v>2.1160644519444447</v>
      </c>
      <c r="J223" s="56">
        <f t="shared" si="11"/>
        <v>0.60818030938997347</v>
      </c>
    </row>
    <row r="224" spans="6:10" x14ac:dyDescent="0.25">
      <c r="F224" s="69">
        <v>15.491666666666667</v>
      </c>
      <c r="G224" s="69">
        <v>5</v>
      </c>
      <c r="H224" s="63">
        <f t="shared" si="9"/>
        <v>0.71149046113191916</v>
      </c>
      <c r="I224" s="1">
        <f t="shared" si="10"/>
        <v>2.1305315779861114</v>
      </c>
      <c r="J224" s="56">
        <f t="shared" si="11"/>
        <v>0.46576534323201896</v>
      </c>
    </row>
    <row r="225" spans="6:10" x14ac:dyDescent="0.25">
      <c r="F225" s="69">
        <v>11.425000000000002</v>
      </c>
      <c r="G225" s="69">
        <v>0</v>
      </c>
      <c r="H225" s="63">
        <f t="shared" si="9"/>
        <v>0.77062241056959013</v>
      </c>
      <c r="I225" s="1">
        <f t="shared" si="10"/>
        <v>2.1129334168749998</v>
      </c>
      <c r="J225" s="56">
        <f t="shared" si="11"/>
        <v>7.7130471556346138E-5</v>
      </c>
    </row>
    <row r="226" spans="6:10" x14ac:dyDescent="0.25">
      <c r="F226" s="69">
        <v>6.9333333333333327</v>
      </c>
      <c r="G226" s="69">
        <v>8</v>
      </c>
      <c r="H226" s="63">
        <f t="shared" si="9"/>
        <v>0.62500288721170283</v>
      </c>
      <c r="I226" s="1">
        <f t="shared" si="10"/>
        <v>2.0121161244444443</v>
      </c>
      <c r="J226" s="56">
        <f t="shared" si="11"/>
        <v>0.62354884773421348</v>
      </c>
    </row>
    <row r="227" spans="6:10" x14ac:dyDescent="0.25">
      <c r="F227" s="69">
        <v>7.2666666666666657</v>
      </c>
      <c r="G227" s="69">
        <v>9</v>
      </c>
      <c r="H227" s="63">
        <f t="shared" si="9"/>
        <v>0.65147444024853862</v>
      </c>
      <c r="I227" s="1">
        <f t="shared" si="10"/>
        <v>2.0225323244444446</v>
      </c>
      <c r="J227" s="56">
        <f t="shared" si="11"/>
        <v>0.65128953038318316</v>
      </c>
    </row>
    <row r="228" spans="6:10" x14ac:dyDescent="0.25">
      <c r="F228" s="69">
        <v>15.975</v>
      </c>
      <c r="G228" s="69">
        <v>1</v>
      </c>
      <c r="H228" s="63">
        <f t="shared" si="9"/>
        <v>0.69705125600067297</v>
      </c>
      <c r="I228" s="1">
        <f t="shared" si="10"/>
        <v>2.1279675268750005</v>
      </c>
      <c r="J228" s="56">
        <f t="shared" si="11"/>
        <v>4.8261231820044309E-4</v>
      </c>
    </row>
    <row r="229" spans="6:10" x14ac:dyDescent="0.25">
      <c r="F229" s="69">
        <v>18.574999999999999</v>
      </c>
      <c r="G229" s="69">
        <v>0</v>
      </c>
      <c r="H229" s="63">
        <f t="shared" si="9"/>
        <v>0.59400294271010434</v>
      </c>
      <c r="I229" s="1">
        <f t="shared" si="10"/>
        <v>2.0972034168749998</v>
      </c>
      <c r="J229" s="56">
        <f t="shared" si="11"/>
        <v>5.9452886976416671E-5</v>
      </c>
    </row>
    <row r="230" spans="6:10" x14ac:dyDescent="0.25">
      <c r="F230" s="69">
        <v>13.100000000000001</v>
      </c>
      <c r="G230" s="69">
        <v>9</v>
      </c>
      <c r="H230" s="63">
        <f t="shared" si="9"/>
        <v>0.76058924467099809</v>
      </c>
      <c r="I230" s="1">
        <f t="shared" si="10"/>
        <v>2.12866263</v>
      </c>
      <c r="J230" s="56">
        <f t="shared" si="11"/>
        <v>0.76050617045147728</v>
      </c>
    </row>
    <row r="231" spans="6:10" x14ac:dyDescent="0.25">
      <c r="F231" s="69">
        <v>10.858333333333334</v>
      </c>
      <c r="G231" s="69">
        <v>10</v>
      </c>
      <c r="H231" s="63">
        <f t="shared" si="9"/>
        <v>0.76860837820565253</v>
      </c>
      <c r="I231" s="1">
        <f t="shared" si="10"/>
        <v>2.1049229129861113</v>
      </c>
      <c r="J231" s="56">
        <f t="shared" si="11"/>
        <v>0.76859571051797493</v>
      </c>
    </row>
    <row r="232" spans="6:10" x14ac:dyDescent="0.25">
      <c r="F232" s="69">
        <v>14.9</v>
      </c>
      <c r="G232" s="69">
        <v>7</v>
      </c>
      <c r="H232" s="63">
        <f t="shared" si="9"/>
        <v>0.72714010345484437</v>
      </c>
      <c r="I232" s="1">
        <f t="shared" si="10"/>
        <v>2.1323238299999998</v>
      </c>
      <c r="J232" s="56">
        <f t="shared" si="11"/>
        <v>0.72171545614789134</v>
      </c>
    </row>
    <row r="233" spans="6:10" x14ac:dyDescent="0.25">
      <c r="F233" s="69">
        <v>10.925000000000002</v>
      </c>
      <c r="G233" s="69">
        <v>10</v>
      </c>
      <c r="H233" s="63">
        <f t="shared" si="9"/>
        <v>0.76900564606004385</v>
      </c>
      <c r="I233" s="1">
        <f t="shared" si="10"/>
        <v>2.1059358918750002</v>
      </c>
      <c r="J233" s="56">
        <f t="shared" si="11"/>
        <v>0.7689930995619243</v>
      </c>
    </row>
    <row r="234" spans="6:10" x14ac:dyDescent="0.25">
      <c r="F234" s="69">
        <v>10.424999999999999</v>
      </c>
      <c r="G234" s="69">
        <v>8</v>
      </c>
      <c r="H234" s="63">
        <f t="shared" si="9"/>
        <v>0.76490741612153546</v>
      </c>
      <c r="I234" s="1">
        <f t="shared" si="10"/>
        <v>2.0978798668750001</v>
      </c>
      <c r="J234" s="56">
        <f t="shared" si="11"/>
        <v>0.76401028422556405</v>
      </c>
    </row>
    <row r="235" spans="6:10" x14ac:dyDescent="0.25">
      <c r="F235" s="69">
        <v>9.9583333333333339</v>
      </c>
      <c r="G235" s="69">
        <v>8</v>
      </c>
      <c r="H235" s="63">
        <f t="shared" si="9"/>
        <v>0.75857877349095082</v>
      </c>
      <c r="I235" s="1">
        <f t="shared" si="10"/>
        <v>2.0894059079861109</v>
      </c>
      <c r="J235" s="56">
        <f t="shared" si="11"/>
        <v>0.75762674017359199</v>
      </c>
    </row>
    <row r="236" spans="6:10" x14ac:dyDescent="0.25">
      <c r="F236" s="69">
        <v>7.2</v>
      </c>
      <c r="G236" s="69">
        <v>11</v>
      </c>
      <c r="H236" s="63">
        <f t="shared" si="9"/>
        <v>0.64652067916049383</v>
      </c>
      <c r="I236" s="1">
        <f t="shared" si="10"/>
        <v>2.0204867200000005</v>
      </c>
      <c r="J236" s="56">
        <f t="shared" si="11"/>
        <v>0.64651739219348758</v>
      </c>
    </row>
    <row r="237" spans="6:10" x14ac:dyDescent="0.25">
      <c r="F237" s="69">
        <v>5.8</v>
      </c>
      <c r="G237" s="69">
        <v>9</v>
      </c>
      <c r="H237" s="63">
        <f t="shared" si="9"/>
        <v>0.49305880048513678</v>
      </c>
      <c r="I237" s="1">
        <f t="shared" si="10"/>
        <v>1.9731821200000002</v>
      </c>
      <c r="J237" s="56">
        <f t="shared" si="11"/>
        <v>0.49284063716270765</v>
      </c>
    </row>
    <row r="238" spans="6:10" x14ac:dyDescent="0.25">
      <c r="F238" s="69">
        <v>9.7083333333333339</v>
      </c>
      <c r="G238" s="69">
        <v>10</v>
      </c>
      <c r="H238" s="63">
        <f t="shared" si="9"/>
        <v>0.75408466369942173</v>
      </c>
      <c r="I238" s="1">
        <f t="shared" si="10"/>
        <v>2.0844869913194448</v>
      </c>
      <c r="J238" s="56">
        <f t="shared" si="11"/>
        <v>0.75406941746063505</v>
      </c>
    </row>
    <row r="239" spans="6:10" x14ac:dyDescent="0.25">
      <c r="F239" s="69">
        <v>10.525</v>
      </c>
      <c r="G239" s="69">
        <v>10</v>
      </c>
      <c r="H239" s="63">
        <f t="shared" si="9"/>
        <v>0.76593889120682157</v>
      </c>
      <c r="I239" s="1">
        <f t="shared" si="10"/>
        <v>2.0995757518750002</v>
      </c>
      <c r="J239" s="56">
        <f t="shared" si="11"/>
        <v>0.76592557414647766</v>
      </c>
    </row>
    <row r="240" spans="6:10" x14ac:dyDescent="0.25">
      <c r="F240" s="69">
        <v>5.55</v>
      </c>
      <c r="G240" s="69">
        <v>11</v>
      </c>
      <c r="H240" s="63">
        <f t="shared" si="9"/>
        <v>0.45164057646395384</v>
      </c>
      <c r="I240" s="1">
        <f t="shared" si="10"/>
        <v>1.9638616074999999</v>
      </c>
      <c r="J240" s="56">
        <f t="shared" si="11"/>
        <v>0.45163629575613079</v>
      </c>
    </row>
    <row r="241" spans="6:10" x14ac:dyDescent="0.25">
      <c r="F241" s="69">
        <v>5.6583333333333323</v>
      </c>
      <c r="G241" s="69">
        <v>8</v>
      </c>
      <c r="H241" s="63">
        <f t="shared" si="9"/>
        <v>0.47029644290911382</v>
      </c>
      <c r="I241" s="1">
        <f t="shared" si="10"/>
        <v>1.9679329863194446</v>
      </c>
      <c r="J241" s="56">
        <f t="shared" si="11"/>
        <v>0.46874003203343351</v>
      </c>
    </row>
    <row r="242" spans="6:10" x14ac:dyDescent="0.25">
      <c r="F242" s="69">
        <v>0.5083333333333333</v>
      </c>
      <c r="G242" s="69">
        <v>10</v>
      </c>
      <c r="H242" s="63">
        <f t="shared" si="9"/>
        <v>-59.308126559344636</v>
      </c>
      <c r="I242" s="1">
        <f t="shared" si="10"/>
        <v>1.7194188779861113</v>
      </c>
      <c r="J242" s="56">
        <f t="shared" si="11"/>
        <v>-59.261996728324519</v>
      </c>
    </row>
    <row r="243" spans="6:10" x14ac:dyDescent="0.25">
      <c r="F243" s="69">
        <v>7.4750000000000005</v>
      </c>
      <c r="G243" s="69">
        <v>0</v>
      </c>
      <c r="H243" s="63">
        <f t="shared" si="9"/>
        <v>0.66595472922274901</v>
      </c>
      <c r="I243" s="1">
        <f t="shared" si="10"/>
        <v>2.0288035518749998</v>
      </c>
      <c r="J243" s="56">
        <f t="shared" si="11"/>
        <v>6.665443620068579E-5</v>
      </c>
    </row>
    <row r="244" spans="6:10" x14ac:dyDescent="0.25">
      <c r="F244" s="69"/>
      <c r="G244" s="69"/>
      <c r="H244" s="63"/>
      <c r="I244" s="1"/>
    </row>
    <row r="245" spans="6:10" x14ac:dyDescent="0.25">
      <c r="F245" s="69"/>
      <c r="G245" s="69"/>
      <c r="H245" s="63"/>
      <c r="I245" s="1"/>
    </row>
    <row r="246" spans="6:10" x14ac:dyDescent="0.25">
      <c r="F246" s="69"/>
      <c r="G246" s="69"/>
      <c r="H246" s="63"/>
      <c r="I246" s="1"/>
    </row>
    <row r="247" spans="6:10" x14ac:dyDescent="0.25">
      <c r="F247" s="69"/>
      <c r="G247" s="69"/>
      <c r="H247" s="63"/>
      <c r="I247" s="1"/>
    </row>
    <row r="248" spans="6:10" x14ac:dyDescent="0.25">
      <c r="F248" s="69"/>
      <c r="G248" s="69"/>
      <c r="H248" s="63"/>
      <c r="I248" s="1"/>
    </row>
    <row r="249" spans="6:10" x14ac:dyDescent="0.25">
      <c r="F249" s="69"/>
      <c r="G249" s="69"/>
      <c r="H249" s="63"/>
      <c r="I249" s="1"/>
    </row>
    <row r="250" spans="6:10" x14ac:dyDescent="0.25">
      <c r="F250" s="69"/>
      <c r="G250" s="69"/>
      <c r="H250" s="63"/>
      <c r="I250" s="1"/>
    </row>
    <row r="251" spans="6:10" x14ac:dyDescent="0.25">
      <c r="F251" s="69"/>
      <c r="G251" s="69"/>
      <c r="H251" s="63"/>
      <c r="I251" s="1"/>
    </row>
    <row r="252" spans="6:10" x14ac:dyDescent="0.25">
      <c r="F252" s="69"/>
      <c r="G252" s="69"/>
      <c r="H252" s="63"/>
      <c r="I252" s="1"/>
    </row>
    <row r="253" spans="6:10" x14ac:dyDescent="0.25">
      <c r="F253" s="69"/>
      <c r="G253" s="69"/>
      <c r="H253" s="63"/>
      <c r="I253" s="1"/>
    </row>
    <row r="254" spans="6:10" x14ac:dyDescent="0.25">
      <c r="F254" s="69"/>
      <c r="G254" s="69"/>
      <c r="H254" s="63"/>
      <c r="I254" s="1"/>
    </row>
    <row r="255" spans="6:10" x14ac:dyDescent="0.25">
      <c r="F255" s="69"/>
      <c r="G255" s="69"/>
      <c r="H255" s="63"/>
      <c r="I255" s="1"/>
    </row>
    <row r="256" spans="6:10" x14ac:dyDescent="0.25">
      <c r="F256" s="69"/>
      <c r="G256" s="69"/>
      <c r="H256" s="63"/>
      <c r="I256" s="1"/>
    </row>
    <row r="257" spans="6:9" x14ac:dyDescent="0.25">
      <c r="F257" s="69"/>
      <c r="G257" s="69"/>
      <c r="H257" s="63"/>
      <c r="I257" s="1"/>
    </row>
    <row r="258" spans="6:9" x14ac:dyDescent="0.25">
      <c r="F258" s="69"/>
      <c r="G258" s="69"/>
      <c r="H258" s="63"/>
      <c r="I258" s="1"/>
    </row>
    <row r="259" spans="6:9" x14ac:dyDescent="0.25">
      <c r="F259" s="69"/>
      <c r="G259" s="69"/>
      <c r="H259" s="63"/>
      <c r="I259" s="1"/>
    </row>
    <row r="260" spans="6:9" x14ac:dyDescent="0.25">
      <c r="F260" s="69"/>
      <c r="G260" s="69"/>
      <c r="H260" s="63"/>
      <c r="I260" s="1"/>
    </row>
    <row r="261" spans="6:9" x14ac:dyDescent="0.25">
      <c r="F261" s="69"/>
      <c r="G261" s="69"/>
      <c r="H261" s="63"/>
      <c r="I261" s="1"/>
    </row>
    <row r="262" spans="6:9" x14ac:dyDescent="0.25">
      <c r="F262" s="69"/>
      <c r="G262" s="69"/>
      <c r="H262" s="63"/>
      <c r="I262" s="1"/>
    </row>
    <row r="263" spans="6:9" x14ac:dyDescent="0.25">
      <c r="F263" s="69"/>
      <c r="G263" s="69"/>
      <c r="H263" s="63"/>
      <c r="I263" s="1"/>
    </row>
    <row r="264" spans="6:9" x14ac:dyDescent="0.25">
      <c r="F264" s="69"/>
      <c r="G264" s="69"/>
      <c r="H264" s="63"/>
      <c r="I264" s="1"/>
    </row>
    <row r="265" spans="6:9" x14ac:dyDescent="0.25">
      <c r="F265" s="69"/>
      <c r="G265" s="69"/>
      <c r="H265" s="63"/>
      <c r="I265" s="1"/>
    </row>
    <row r="266" spans="6:9" x14ac:dyDescent="0.25">
      <c r="F266" s="69"/>
      <c r="G266" s="69"/>
      <c r="H266" s="63"/>
      <c r="I266" s="1"/>
    </row>
    <row r="267" spans="6:9" x14ac:dyDescent="0.25">
      <c r="F267" s="69"/>
      <c r="G267" s="69"/>
      <c r="H267" s="63"/>
      <c r="I267" s="1"/>
    </row>
    <row r="268" spans="6:9" x14ac:dyDescent="0.25">
      <c r="F268" s="69"/>
      <c r="G268" s="69"/>
      <c r="H268" s="63"/>
      <c r="I268" s="1"/>
    </row>
    <row r="269" spans="6:9" x14ac:dyDescent="0.25">
      <c r="F269" s="69"/>
      <c r="G269" s="69"/>
      <c r="H269" s="63"/>
      <c r="I269" s="1"/>
    </row>
    <row r="270" spans="6:9" x14ac:dyDescent="0.25">
      <c r="F270" s="69"/>
      <c r="G270" s="69"/>
      <c r="H270" s="63"/>
      <c r="I270" s="1"/>
    </row>
    <row r="271" spans="6:9" x14ac:dyDescent="0.25">
      <c r="F271" s="69"/>
      <c r="G271" s="69"/>
      <c r="H271" s="63"/>
      <c r="I271" s="1"/>
    </row>
    <row r="272" spans="6:9" x14ac:dyDescent="0.25">
      <c r="F272" s="69"/>
      <c r="G272" s="69"/>
      <c r="H272" s="63"/>
      <c r="I272" s="1"/>
    </row>
    <row r="273" spans="6:9" x14ac:dyDescent="0.25">
      <c r="F273" s="69"/>
      <c r="G273" s="69"/>
      <c r="H273" s="63"/>
      <c r="I273" s="1"/>
    </row>
    <row r="274" spans="6:9" x14ac:dyDescent="0.25">
      <c r="F274" s="69"/>
      <c r="G274" s="69"/>
      <c r="H274" s="63"/>
      <c r="I274" s="1"/>
    </row>
    <row r="275" spans="6:9" x14ac:dyDescent="0.25">
      <c r="F275" s="69"/>
      <c r="G275" s="69"/>
      <c r="H275" s="63"/>
      <c r="I275" s="1"/>
    </row>
    <row r="276" spans="6:9" x14ac:dyDescent="0.25">
      <c r="F276" s="69"/>
      <c r="G276" s="69"/>
      <c r="H276" s="63"/>
      <c r="I276" s="1"/>
    </row>
    <row r="277" spans="6:9" x14ac:dyDescent="0.25">
      <c r="F277" s="69"/>
      <c r="G277" s="69"/>
      <c r="H277" s="63"/>
      <c r="I277" s="1"/>
    </row>
    <row r="278" spans="6:9" x14ac:dyDescent="0.25">
      <c r="F278" s="69"/>
      <c r="G278" s="69"/>
      <c r="H278" s="63"/>
      <c r="I278" s="1"/>
    </row>
    <row r="279" spans="6:9" x14ac:dyDescent="0.25">
      <c r="F279" s="69"/>
      <c r="G279" s="69"/>
      <c r="H279" s="63"/>
      <c r="I279" s="1"/>
    </row>
    <row r="280" spans="6:9" x14ac:dyDescent="0.25">
      <c r="F280" s="69"/>
      <c r="G280" s="69"/>
      <c r="H280" s="63"/>
      <c r="I280" s="1"/>
    </row>
    <row r="281" spans="6:9" x14ac:dyDescent="0.25">
      <c r="F281" s="69"/>
      <c r="G281" s="69"/>
      <c r="H281" s="63"/>
      <c r="I281" s="1"/>
    </row>
    <row r="282" spans="6:9" x14ac:dyDescent="0.25">
      <c r="F282" s="69"/>
      <c r="G282" s="69"/>
      <c r="H282" s="63"/>
      <c r="I282" s="1"/>
    </row>
    <row r="283" spans="6:9" x14ac:dyDescent="0.25">
      <c r="F283" s="69"/>
      <c r="G283" s="69"/>
      <c r="H283" s="63"/>
      <c r="I283" s="1"/>
    </row>
    <row r="284" spans="6:9" x14ac:dyDescent="0.25">
      <c r="F284" s="69"/>
      <c r="G284" s="69"/>
      <c r="H284" s="63"/>
      <c r="I284" s="1"/>
    </row>
    <row r="285" spans="6:9" x14ac:dyDescent="0.25">
      <c r="F285" s="69"/>
      <c r="G285" s="69"/>
      <c r="H285" s="63"/>
      <c r="I285" s="1"/>
    </row>
    <row r="286" spans="6:9" x14ac:dyDescent="0.25">
      <c r="F286" s="69"/>
      <c r="G286" s="69"/>
      <c r="H286" s="63"/>
      <c r="I286" s="1"/>
    </row>
    <row r="287" spans="6:9" x14ac:dyDescent="0.25">
      <c r="F287" s="69"/>
      <c r="G287" s="69"/>
      <c r="H287" s="63"/>
      <c r="I287" s="1"/>
    </row>
    <row r="288" spans="6:9" x14ac:dyDescent="0.25">
      <c r="F288" s="69"/>
      <c r="G288" s="69"/>
      <c r="H288" s="63"/>
      <c r="I288" s="1"/>
    </row>
    <row r="289" spans="6:9" x14ac:dyDescent="0.25">
      <c r="F289" s="69"/>
      <c r="G289" s="69"/>
      <c r="H289" s="63"/>
      <c r="I289" s="1"/>
    </row>
    <row r="290" spans="6:9" x14ac:dyDescent="0.25">
      <c r="F290" s="69"/>
      <c r="G290" s="69"/>
      <c r="H290" s="63"/>
      <c r="I290" s="1"/>
    </row>
    <row r="291" spans="6:9" x14ac:dyDescent="0.25">
      <c r="F291" s="69"/>
      <c r="G291" s="69"/>
      <c r="H291" s="63"/>
      <c r="I291" s="1"/>
    </row>
    <row r="292" spans="6:9" x14ac:dyDescent="0.25">
      <c r="F292" s="69"/>
      <c r="G292" s="69"/>
      <c r="H292" s="63"/>
      <c r="I292" s="1"/>
    </row>
    <row r="293" spans="6:9" x14ac:dyDescent="0.25">
      <c r="F293" s="69"/>
      <c r="G293" s="69"/>
      <c r="H293" s="63"/>
      <c r="I293" s="1"/>
    </row>
    <row r="294" spans="6:9" x14ac:dyDescent="0.25">
      <c r="F294" s="69"/>
      <c r="G294" s="69"/>
      <c r="H294" s="63"/>
      <c r="I294" s="1"/>
    </row>
    <row r="295" spans="6:9" x14ac:dyDescent="0.25">
      <c r="F295" s="69"/>
      <c r="G295" s="69"/>
      <c r="H295" s="63"/>
      <c r="I295" s="1"/>
    </row>
    <row r="296" spans="6:9" x14ac:dyDescent="0.25">
      <c r="F296" s="69"/>
      <c r="G296" s="69"/>
      <c r="H296" s="63"/>
      <c r="I296" s="1"/>
    </row>
    <row r="297" spans="6:9" x14ac:dyDescent="0.25">
      <c r="F297" s="69"/>
      <c r="G297" s="69"/>
      <c r="H297" s="63"/>
      <c r="I297" s="1"/>
    </row>
    <row r="298" spans="6:9" x14ac:dyDescent="0.25">
      <c r="F298" s="69"/>
      <c r="G298" s="69"/>
      <c r="H298" s="63"/>
      <c r="I298" s="1"/>
    </row>
    <row r="299" spans="6:9" x14ac:dyDescent="0.25">
      <c r="F299" s="69"/>
      <c r="G299" s="69"/>
      <c r="H299" s="63"/>
      <c r="I299" s="1"/>
    </row>
    <row r="300" spans="6:9" x14ac:dyDescent="0.25">
      <c r="F300" s="69"/>
      <c r="G300" s="69"/>
      <c r="H300" s="63"/>
      <c r="I300" s="1"/>
    </row>
    <row r="301" spans="6:9" x14ac:dyDescent="0.25">
      <c r="F301" s="69"/>
      <c r="G301" s="69"/>
      <c r="H301" s="63"/>
      <c r="I301" s="1"/>
    </row>
    <row r="302" spans="6:9" x14ac:dyDescent="0.25">
      <c r="F302" s="69"/>
      <c r="G302" s="69"/>
      <c r="H302" s="63"/>
      <c r="I302" s="1"/>
    </row>
    <row r="303" spans="6:9" x14ac:dyDescent="0.25">
      <c r="F303" s="69"/>
      <c r="G303" s="69"/>
      <c r="H303" s="63"/>
      <c r="I303" s="1"/>
    </row>
    <row r="304" spans="6:9" x14ac:dyDescent="0.25">
      <c r="F304" s="69"/>
      <c r="G304" s="69"/>
      <c r="H304" s="63"/>
      <c r="I304" s="1"/>
    </row>
    <row r="305" spans="6:9" x14ac:dyDescent="0.25">
      <c r="F305" s="69"/>
      <c r="G305" s="69"/>
      <c r="H305" s="63"/>
      <c r="I305" s="1"/>
    </row>
    <row r="306" spans="6:9" x14ac:dyDescent="0.25">
      <c r="F306" s="69"/>
      <c r="G306" s="69"/>
      <c r="H306" s="63"/>
      <c r="I306" s="1"/>
    </row>
    <row r="307" spans="6:9" x14ac:dyDescent="0.25">
      <c r="F307" s="69"/>
      <c r="G307" s="69"/>
      <c r="H307" s="63"/>
      <c r="I307" s="1"/>
    </row>
    <row r="308" spans="6:9" x14ac:dyDescent="0.25">
      <c r="F308" s="69"/>
      <c r="G308" s="69"/>
      <c r="H308" s="63"/>
      <c r="I308" s="1"/>
    </row>
    <row r="309" spans="6:9" x14ac:dyDescent="0.25">
      <c r="F309" s="69"/>
      <c r="G309" s="69"/>
      <c r="H309" s="63"/>
      <c r="I309" s="1"/>
    </row>
    <row r="310" spans="6:9" x14ac:dyDescent="0.25">
      <c r="F310" s="69"/>
      <c r="G310" s="69"/>
      <c r="H310" s="63"/>
      <c r="I310" s="1"/>
    </row>
    <row r="311" spans="6:9" x14ac:dyDescent="0.25">
      <c r="F311" s="69"/>
      <c r="G311" s="69"/>
      <c r="H311" s="63"/>
      <c r="I311" s="1"/>
    </row>
    <row r="312" spans="6:9" x14ac:dyDescent="0.25">
      <c r="F312" s="69"/>
      <c r="G312" s="69"/>
      <c r="H312" s="63"/>
      <c r="I312" s="1"/>
    </row>
    <row r="313" spans="6:9" x14ac:dyDescent="0.25">
      <c r="F313" s="69"/>
      <c r="G313" s="69"/>
      <c r="H313" s="63"/>
      <c r="I313" s="1"/>
    </row>
    <row r="314" spans="6:9" x14ac:dyDescent="0.25">
      <c r="F314" s="69"/>
      <c r="G314" s="69"/>
      <c r="H314" s="63"/>
      <c r="I314" s="1"/>
    </row>
    <row r="315" spans="6:9" x14ac:dyDescent="0.25">
      <c r="F315" s="69"/>
      <c r="G315" s="69"/>
      <c r="H315" s="63"/>
      <c r="I31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tabSelected="1" workbookViewId="0">
      <selection activeCell="I4" sqref="I4"/>
    </sheetView>
  </sheetViews>
  <sheetFormatPr baseColWidth="10" defaultRowHeight="15" x14ac:dyDescent="0.25"/>
  <sheetData>
    <row r="1" spans="1:12" x14ac:dyDescent="0.25">
      <c r="D1" s="70" t="s">
        <v>40</v>
      </c>
      <c r="H1" s="71" t="s">
        <v>41</v>
      </c>
      <c r="I1" s="71" t="s">
        <v>42</v>
      </c>
    </row>
    <row r="2" spans="1:12" x14ac:dyDescent="0.25">
      <c r="D2" s="72" t="s">
        <v>43</v>
      </c>
      <c r="E2" s="72"/>
      <c r="F2" s="72"/>
      <c r="H2" s="71" t="s">
        <v>44</v>
      </c>
      <c r="I2" s="71">
        <v>-0.34100000000000003</v>
      </c>
    </row>
    <row r="3" spans="1:12" x14ac:dyDescent="0.25">
      <c r="H3" s="71" t="s">
        <v>45</v>
      </c>
      <c r="I3" s="71">
        <v>0.13</v>
      </c>
    </row>
    <row r="4" spans="1:12" x14ac:dyDescent="0.25">
      <c r="H4" s="71" t="s">
        <v>46</v>
      </c>
      <c r="I4" s="73">
        <v>-6.8999999999999999E-3</v>
      </c>
    </row>
    <row r="5" spans="1:12" x14ac:dyDescent="0.25">
      <c r="H5" s="71" t="s">
        <v>47</v>
      </c>
      <c r="I5" s="73">
        <v>9.7E-5</v>
      </c>
    </row>
    <row r="6" spans="1:12" x14ac:dyDescent="0.25">
      <c r="E6" s="74"/>
      <c r="H6" s="71" t="s">
        <v>48</v>
      </c>
      <c r="I6" s="71">
        <v>-0.27500000000000002</v>
      </c>
    </row>
    <row r="7" spans="1:12" x14ac:dyDescent="0.25">
      <c r="H7" s="71" t="s">
        <v>49</v>
      </c>
      <c r="I7" s="71">
        <v>0.113</v>
      </c>
    </row>
    <row r="8" spans="1:12" x14ac:dyDescent="0.25">
      <c r="H8" s="71" t="s">
        <v>50</v>
      </c>
      <c r="I8" s="73">
        <v>-4.1000000000000003E-3</v>
      </c>
    </row>
    <row r="9" spans="1:12" x14ac:dyDescent="0.25">
      <c r="E9" s="75" t="s">
        <v>24</v>
      </c>
    </row>
    <row r="10" spans="1:12" x14ac:dyDescent="0.25">
      <c r="A10" s="78" t="s">
        <v>54</v>
      </c>
      <c r="B10" s="78" t="s">
        <v>55</v>
      </c>
      <c r="C10" s="75" t="s">
        <v>51</v>
      </c>
      <c r="D10" s="75" t="s">
        <v>52</v>
      </c>
      <c r="E10" s="76" t="s">
        <v>53</v>
      </c>
      <c r="F10" s="76"/>
      <c r="G10" s="76"/>
      <c r="H10" s="76"/>
      <c r="I10" s="76"/>
      <c r="J10" s="76"/>
    </row>
    <row r="11" spans="1:12" x14ac:dyDescent="0.25">
      <c r="C11">
        <v>14.883333333333333</v>
      </c>
      <c r="D11" s="76">
        <v>3</v>
      </c>
      <c r="E11" s="77">
        <f xml:space="preserve"> ($I$2 + ($I$3 * C11) + ($I$4 * C11^2) + ($I$5 * C11^3)) * EXP(-EXP(-1 * (($I$6 + ($I$7 * C11) + ($I$8 * C11^2)) * (D11 - 2))))</f>
        <v>0.20984092495797241</v>
      </c>
      <c r="F11" s="77"/>
      <c r="G11" s="77"/>
      <c r="H11" s="77"/>
      <c r="I11" s="77"/>
      <c r="J11" s="77"/>
      <c r="L11" s="77"/>
    </row>
    <row r="12" spans="1:12" x14ac:dyDescent="0.25">
      <c r="C12">
        <v>17.050625</v>
      </c>
      <c r="D12" s="76">
        <v>4</v>
      </c>
      <c r="E12" s="77">
        <f t="shared" ref="E12:E75" si="0" xml:space="preserve"> ($I$2 + ($I$3 * C12) + ($I$4 * C12^2) + ($I$5 * C12^3)) * EXP(-EXP(-1 * (($I$6 + ($I$7 * C12) + ($I$8 * C12^2)) * (D12 - 2))))</f>
        <v>0.23519411031716908</v>
      </c>
      <c r="F12" s="77"/>
      <c r="G12" s="77"/>
      <c r="H12" s="77"/>
      <c r="I12" s="77"/>
      <c r="J12" s="77"/>
      <c r="L12" s="77"/>
    </row>
    <row r="13" spans="1:12" x14ac:dyDescent="0.25">
      <c r="C13">
        <v>17.770624999999999</v>
      </c>
      <c r="D13" s="76">
        <v>12</v>
      </c>
      <c r="E13" s="77">
        <f t="shared" si="0"/>
        <v>0.33039605514219772</v>
      </c>
      <c r="F13" s="77"/>
      <c r="G13" s="77"/>
      <c r="H13" s="77"/>
      <c r="I13" s="77"/>
      <c r="J13" s="77"/>
      <c r="L13" s="77"/>
    </row>
    <row r="14" spans="1:12" x14ac:dyDescent="0.25">
      <c r="C14">
        <v>12.60125</v>
      </c>
      <c r="D14" s="76">
        <v>2</v>
      </c>
      <c r="E14" s="77">
        <f t="shared" si="0"/>
        <v>0.14553140213656932</v>
      </c>
      <c r="F14" s="77"/>
      <c r="G14" s="77"/>
      <c r="H14" s="77"/>
      <c r="I14" s="77"/>
      <c r="J14" s="77"/>
      <c r="L14" s="77"/>
    </row>
    <row r="15" spans="1:12" x14ac:dyDescent="0.25">
      <c r="C15">
        <v>14.775833333333333</v>
      </c>
      <c r="D15" s="76">
        <v>3</v>
      </c>
      <c r="E15" s="77">
        <f t="shared" si="0"/>
        <v>0.21058295532178947</v>
      </c>
      <c r="F15" s="77"/>
      <c r="G15" s="77"/>
      <c r="H15" s="77"/>
      <c r="I15" s="77"/>
      <c r="J15" s="77"/>
      <c r="L15" s="77"/>
    </row>
    <row r="16" spans="1:12" x14ac:dyDescent="0.25">
      <c r="D16" s="76">
        <v>0</v>
      </c>
      <c r="E16" s="77">
        <f t="shared" si="0"/>
        <v>-0.19150859055374342</v>
      </c>
      <c r="F16" s="77"/>
      <c r="G16" s="77"/>
      <c r="H16" s="77"/>
      <c r="I16" s="77"/>
      <c r="J16" s="77"/>
      <c r="L16" s="77"/>
    </row>
    <row r="17" spans="3:10" x14ac:dyDescent="0.25">
      <c r="C17">
        <v>16.352499999999999</v>
      </c>
      <c r="D17" s="76">
        <v>2</v>
      </c>
      <c r="E17" s="77">
        <f t="shared" si="0"/>
        <v>0.13386774461613221</v>
      </c>
      <c r="F17" s="77"/>
      <c r="G17" s="77"/>
      <c r="H17" s="77"/>
      <c r="I17" s="77"/>
      <c r="J17" s="77"/>
    </row>
    <row r="18" spans="3:10" x14ac:dyDescent="0.25">
      <c r="D18" s="76">
        <v>0</v>
      </c>
      <c r="E18" s="77">
        <f t="shared" si="0"/>
        <v>-0.19150859055374342</v>
      </c>
      <c r="F18" s="77"/>
      <c r="G18" s="77"/>
      <c r="H18" s="77"/>
      <c r="I18" s="77"/>
      <c r="J18" s="77"/>
    </row>
    <row r="19" spans="3:10" x14ac:dyDescent="0.25">
      <c r="D19" s="76">
        <v>0</v>
      </c>
      <c r="E19" s="77">
        <f t="shared" si="0"/>
        <v>-0.19150859055374342</v>
      </c>
      <c r="F19" s="77"/>
      <c r="G19" s="77"/>
      <c r="H19" s="77"/>
      <c r="I19" s="77"/>
      <c r="J19" s="77"/>
    </row>
    <row r="20" spans="3:10" x14ac:dyDescent="0.25">
      <c r="C20">
        <v>21.577500000000001</v>
      </c>
      <c r="D20" s="76">
        <v>1</v>
      </c>
      <c r="E20" s="77">
        <f t="shared" si="0"/>
        <v>6.2234859872485997E-2</v>
      </c>
      <c r="F20" s="77"/>
      <c r="G20" s="77"/>
      <c r="H20" s="77"/>
      <c r="I20" s="77"/>
      <c r="J20" s="77"/>
    </row>
    <row r="21" spans="3:10" x14ac:dyDescent="0.25">
      <c r="D21" s="76">
        <v>0</v>
      </c>
      <c r="E21" s="77">
        <f t="shared" si="0"/>
        <v>-0.19150859055374342</v>
      </c>
      <c r="F21" s="77"/>
      <c r="G21" s="77"/>
      <c r="H21" s="77"/>
      <c r="I21" s="77"/>
      <c r="J21" s="77"/>
    </row>
    <row r="22" spans="3:10" x14ac:dyDescent="0.25">
      <c r="C22">
        <v>16.076666666666668</v>
      </c>
      <c r="D22" s="76">
        <v>3</v>
      </c>
      <c r="E22" s="77">
        <f t="shared" si="0"/>
        <v>0.19879727479900747</v>
      </c>
      <c r="F22" s="77"/>
      <c r="G22" s="77"/>
      <c r="H22" s="77"/>
      <c r="I22" s="77"/>
      <c r="J22" s="77"/>
    </row>
    <row r="23" spans="3:10" x14ac:dyDescent="0.25">
      <c r="C23">
        <v>24.577500000000001</v>
      </c>
      <c r="D23" s="76">
        <v>1</v>
      </c>
      <c r="E23" s="77">
        <f t="shared" si="0"/>
        <v>4.5229039595637711E-2</v>
      </c>
      <c r="F23" s="77"/>
      <c r="G23" s="77"/>
      <c r="H23" s="77"/>
      <c r="I23" s="77"/>
      <c r="J23" s="77"/>
    </row>
    <row r="24" spans="3:10" x14ac:dyDescent="0.25">
      <c r="C24">
        <v>22.545937500000001</v>
      </c>
      <c r="D24" s="76">
        <v>8</v>
      </c>
      <c r="E24" s="77">
        <f t="shared" si="0"/>
        <v>0.14068814879345967</v>
      </c>
      <c r="F24" s="77"/>
      <c r="G24" s="77"/>
      <c r="H24" s="77"/>
      <c r="I24" s="77"/>
      <c r="J24" s="77"/>
    </row>
    <row r="25" spans="3:10" x14ac:dyDescent="0.25">
      <c r="C25">
        <v>17.377499999999998</v>
      </c>
      <c r="D25" s="76">
        <v>2</v>
      </c>
      <c r="E25" s="77">
        <f t="shared" si="0"/>
        <v>0.12634774379191419</v>
      </c>
      <c r="F25" s="77"/>
      <c r="G25" s="77"/>
      <c r="H25" s="77"/>
      <c r="I25" s="77"/>
      <c r="J25" s="77"/>
    </row>
    <row r="26" spans="3:10" x14ac:dyDescent="0.25">
      <c r="C26">
        <v>17.148125</v>
      </c>
      <c r="D26" s="76">
        <v>4</v>
      </c>
      <c r="E26" s="77">
        <f t="shared" si="0"/>
        <v>0.23333176790408219</v>
      </c>
      <c r="F26" s="77"/>
      <c r="G26" s="77"/>
      <c r="H26" s="77"/>
      <c r="I26" s="77"/>
      <c r="J26" s="77"/>
    </row>
    <row r="27" spans="3:10" x14ac:dyDescent="0.25">
      <c r="C27">
        <v>16.57</v>
      </c>
      <c r="D27" s="76">
        <v>1</v>
      </c>
      <c r="E27" s="77">
        <f t="shared" si="0"/>
        <v>7.2467676297395367E-2</v>
      </c>
      <c r="F27" s="77"/>
      <c r="G27" s="77"/>
      <c r="H27" s="77"/>
      <c r="I27" s="77"/>
      <c r="J27" s="77"/>
    </row>
    <row r="28" spans="3:10" x14ac:dyDescent="0.25">
      <c r="C28">
        <v>28.175000000000001</v>
      </c>
      <c r="D28" s="76">
        <v>1</v>
      </c>
      <c r="E28" s="77">
        <f t="shared" si="0"/>
        <v>6.8199522359724913E-3</v>
      </c>
      <c r="F28" s="77"/>
      <c r="G28" s="77"/>
      <c r="H28" s="77"/>
      <c r="I28" s="77"/>
      <c r="J28" s="77"/>
    </row>
    <row r="29" spans="3:10" x14ac:dyDescent="0.25">
      <c r="C29">
        <v>22.01</v>
      </c>
      <c r="D29" s="76">
        <v>3</v>
      </c>
      <c r="E29" s="77">
        <f t="shared" si="0"/>
        <v>9.5437441872479906E-2</v>
      </c>
      <c r="F29" s="77"/>
      <c r="G29" s="77"/>
      <c r="H29" s="77"/>
      <c r="I29" s="77"/>
      <c r="J29" s="77"/>
    </row>
    <row r="30" spans="3:10" x14ac:dyDescent="0.25">
      <c r="D30" s="76">
        <v>0</v>
      </c>
      <c r="E30" s="77">
        <f t="shared" si="0"/>
        <v>-0.19150859055374342</v>
      </c>
      <c r="F30" s="77"/>
      <c r="G30" s="77"/>
      <c r="H30" s="77"/>
      <c r="I30" s="77"/>
      <c r="J30" s="77"/>
    </row>
    <row r="31" spans="3:10" x14ac:dyDescent="0.25">
      <c r="C31">
        <v>16.6525</v>
      </c>
      <c r="D31" s="76">
        <v>1</v>
      </c>
      <c r="E31" s="77">
        <f t="shared" si="0"/>
        <v>7.2374662128523642E-2</v>
      </c>
      <c r="F31" s="77"/>
      <c r="G31" s="77"/>
      <c r="H31" s="77"/>
      <c r="I31" s="77"/>
      <c r="J31" s="77"/>
    </row>
    <row r="32" spans="3:10" x14ac:dyDescent="0.25">
      <c r="C32">
        <v>28.156666666666666</v>
      </c>
      <c r="D32">
        <v>3</v>
      </c>
      <c r="E32" s="77">
        <f t="shared" si="0"/>
        <v>3.5021438079970136E-3</v>
      </c>
    </row>
    <row r="33" spans="3:5" x14ac:dyDescent="0.25">
      <c r="C33">
        <v>19.158333333333335</v>
      </c>
      <c r="D33">
        <v>3</v>
      </c>
      <c r="E33" s="77">
        <f t="shared" si="0"/>
        <v>0.15145814137220712</v>
      </c>
    </row>
    <row r="34" spans="3:5" x14ac:dyDescent="0.25">
      <c r="C34">
        <v>11.823749999999999</v>
      </c>
      <c r="D34">
        <v>2</v>
      </c>
      <c r="E34" s="77">
        <f t="shared" si="0"/>
        <v>0.14413462154442119</v>
      </c>
    </row>
    <row r="35" spans="3:5" x14ac:dyDescent="0.25">
      <c r="C35">
        <v>13.771666666666668</v>
      </c>
      <c r="D35">
        <v>6</v>
      </c>
      <c r="E35" s="77">
        <f t="shared" si="0"/>
        <v>0.34481823739733725</v>
      </c>
    </row>
    <row r="36" spans="3:5" x14ac:dyDescent="0.25">
      <c r="C36">
        <v>18.170833333333334</v>
      </c>
      <c r="D36">
        <v>3</v>
      </c>
      <c r="E36" s="77">
        <f t="shared" si="0"/>
        <v>0.16894571597708274</v>
      </c>
    </row>
    <row r="37" spans="3:5" x14ac:dyDescent="0.25">
      <c r="C37">
        <v>19.550833333333333</v>
      </c>
      <c r="D37">
        <v>3</v>
      </c>
      <c r="E37" s="77">
        <f t="shared" si="0"/>
        <v>0.14409096896695892</v>
      </c>
    </row>
    <row r="38" spans="3:5" x14ac:dyDescent="0.25">
      <c r="C38">
        <v>17.577500000000001</v>
      </c>
      <c r="D38">
        <v>3</v>
      </c>
      <c r="E38" s="77">
        <f t="shared" si="0"/>
        <v>0.17854030329679116</v>
      </c>
    </row>
    <row r="39" spans="3:5" x14ac:dyDescent="0.25">
      <c r="C39">
        <v>17.348750000000003</v>
      </c>
      <c r="D39">
        <v>2</v>
      </c>
      <c r="E39" s="77">
        <f t="shared" si="0"/>
        <v>0.12657916866665239</v>
      </c>
    </row>
    <row r="40" spans="3:5" x14ac:dyDescent="0.25">
      <c r="C40">
        <v>21.940833333333337</v>
      </c>
      <c r="D40">
        <v>9</v>
      </c>
      <c r="E40" s="77">
        <f t="shared" si="0"/>
        <v>0.17552604003485939</v>
      </c>
    </row>
    <row r="41" spans="3:5" x14ac:dyDescent="0.25">
      <c r="D41">
        <v>0</v>
      </c>
      <c r="E41" s="77">
        <f t="shared" si="0"/>
        <v>-0.19150859055374342</v>
      </c>
    </row>
    <row r="42" spans="3:5" x14ac:dyDescent="0.25">
      <c r="C42">
        <v>18.816499999999998</v>
      </c>
      <c r="D42">
        <v>5</v>
      </c>
      <c r="E42" s="77">
        <f t="shared" si="0"/>
        <v>0.22808539027648633</v>
      </c>
    </row>
    <row r="43" spans="3:5" x14ac:dyDescent="0.25">
      <c r="C43">
        <v>16.126874999999998</v>
      </c>
      <c r="D43">
        <v>4</v>
      </c>
      <c r="E43" s="77">
        <f t="shared" si="0"/>
        <v>0.25099947944380674</v>
      </c>
    </row>
    <row r="44" spans="3:5" x14ac:dyDescent="0.25">
      <c r="C44">
        <v>16.193333333333332</v>
      </c>
      <c r="D44">
        <v>3</v>
      </c>
      <c r="E44" s="77">
        <f t="shared" si="0"/>
        <v>0.19745859414793387</v>
      </c>
    </row>
    <row r="45" spans="3:5" x14ac:dyDescent="0.25">
      <c r="C45">
        <v>20.46125</v>
      </c>
      <c r="D45">
        <v>8</v>
      </c>
      <c r="E45" s="77">
        <f t="shared" si="0"/>
        <v>0.22563739477515216</v>
      </c>
    </row>
    <row r="46" spans="3:5" x14ac:dyDescent="0.25">
      <c r="C46">
        <v>21.718333333333337</v>
      </c>
      <c r="D46">
        <v>12</v>
      </c>
      <c r="E46" s="77">
        <f t="shared" si="0"/>
        <v>0.20317832420357609</v>
      </c>
    </row>
    <row r="47" spans="3:5" x14ac:dyDescent="0.25">
      <c r="C47">
        <v>20.052708333333335</v>
      </c>
      <c r="D47">
        <v>12</v>
      </c>
      <c r="E47" s="77">
        <f t="shared" si="0"/>
        <v>0.2646627574642057</v>
      </c>
    </row>
    <row r="48" spans="3:5" x14ac:dyDescent="0.25">
      <c r="C48">
        <v>19.163125000000004</v>
      </c>
      <c r="D48">
        <v>12</v>
      </c>
      <c r="E48" s="77">
        <f t="shared" si="0"/>
        <v>0.2926518192386684</v>
      </c>
    </row>
    <row r="49" spans="3:5" x14ac:dyDescent="0.25">
      <c r="C49">
        <v>22.790277777777774</v>
      </c>
      <c r="D49">
        <v>9</v>
      </c>
      <c r="E49" s="77">
        <f t="shared" si="0"/>
        <v>0.13751639422694378</v>
      </c>
    </row>
    <row r="50" spans="3:5" x14ac:dyDescent="0.25">
      <c r="C50">
        <v>20.502500000000001</v>
      </c>
      <c r="D50">
        <v>4</v>
      </c>
      <c r="E50" s="77">
        <f t="shared" si="0"/>
        <v>0.15310373486071968</v>
      </c>
    </row>
    <row r="51" spans="3:5" x14ac:dyDescent="0.25">
      <c r="C51">
        <v>22.840625000000003</v>
      </c>
      <c r="D51">
        <v>12</v>
      </c>
      <c r="E51" s="77">
        <f t="shared" si="0"/>
        <v>0.15279333446057808</v>
      </c>
    </row>
    <row r="52" spans="3:5" x14ac:dyDescent="0.25">
      <c r="C52">
        <v>16.387083333333333</v>
      </c>
      <c r="D52">
        <v>6</v>
      </c>
      <c r="E52" s="77">
        <f t="shared" si="0"/>
        <v>0.31294308808443549</v>
      </c>
    </row>
    <row r="53" spans="3:5" x14ac:dyDescent="0.25">
      <c r="C53">
        <v>16.386875</v>
      </c>
      <c r="D53">
        <v>4</v>
      </c>
      <c r="E53" s="77">
        <f t="shared" si="0"/>
        <v>0.24690230259222018</v>
      </c>
    </row>
    <row r="54" spans="3:5" x14ac:dyDescent="0.25">
      <c r="C54">
        <v>22.896666666666665</v>
      </c>
      <c r="D54">
        <v>12</v>
      </c>
      <c r="E54" s="77">
        <f t="shared" si="0"/>
        <v>0.15003368428924788</v>
      </c>
    </row>
    <row r="55" spans="3:5" x14ac:dyDescent="0.25">
      <c r="C55">
        <v>23.221250000000001</v>
      </c>
      <c r="D55">
        <v>8</v>
      </c>
      <c r="E55" s="77">
        <f t="shared" si="0"/>
        <v>0.11096353593569407</v>
      </c>
    </row>
    <row r="56" spans="3:5" x14ac:dyDescent="0.25">
      <c r="C56">
        <v>18.27</v>
      </c>
      <c r="D56">
        <v>2</v>
      </c>
      <c r="E56" s="77">
        <f t="shared" si="0"/>
        <v>0.11863134501907245</v>
      </c>
    </row>
    <row r="57" spans="3:5" x14ac:dyDescent="0.25">
      <c r="C57">
        <v>17.615000000000002</v>
      </c>
      <c r="D57">
        <v>1</v>
      </c>
      <c r="E57" s="77">
        <f t="shared" si="0"/>
        <v>7.1206931890365185E-2</v>
      </c>
    </row>
    <row r="58" spans="3:5" x14ac:dyDescent="0.25">
      <c r="C58">
        <v>22.903928571428569</v>
      </c>
      <c r="D58">
        <v>7</v>
      </c>
      <c r="E58" s="77">
        <f t="shared" si="0"/>
        <v>0.11693078457329448</v>
      </c>
    </row>
    <row r="59" spans="3:5" x14ac:dyDescent="0.25">
      <c r="C59">
        <v>24.016666666666666</v>
      </c>
      <c r="D59">
        <v>9</v>
      </c>
      <c r="E59" s="77">
        <f t="shared" si="0"/>
        <v>7.9903000379931213E-2</v>
      </c>
    </row>
    <row r="60" spans="3:5" x14ac:dyDescent="0.25">
      <c r="C60">
        <v>23.584499999999998</v>
      </c>
      <c r="D60">
        <v>10</v>
      </c>
      <c r="E60" s="77">
        <f t="shared" si="0"/>
        <v>0.10516923832310929</v>
      </c>
    </row>
    <row r="61" spans="3:5" x14ac:dyDescent="0.25">
      <c r="C61">
        <v>23.903958333333332</v>
      </c>
      <c r="D61">
        <v>12</v>
      </c>
      <c r="E61" s="77">
        <f t="shared" si="0"/>
        <v>9.6354285185092495E-2</v>
      </c>
    </row>
    <row r="62" spans="3:5" x14ac:dyDescent="0.25">
      <c r="C62">
        <v>24.345208333333332</v>
      </c>
      <c r="D62">
        <v>12</v>
      </c>
      <c r="E62" s="77">
        <f t="shared" si="0"/>
        <v>7.1240700062530485E-2</v>
      </c>
    </row>
    <row r="63" spans="3:5" x14ac:dyDescent="0.25">
      <c r="C63">
        <v>22.432250000000003</v>
      </c>
      <c r="D63">
        <v>10</v>
      </c>
      <c r="E63" s="77">
        <f t="shared" si="0"/>
        <v>0.16093983648162191</v>
      </c>
    </row>
    <row r="64" spans="3:5" x14ac:dyDescent="0.25">
      <c r="C64">
        <v>21.685000000000002</v>
      </c>
      <c r="D64">
        <v>11</v>
      </c>
      <c r="E64" s="77">
        <f t="shared" si="0"/>
        <v>0.19976734703311524</v>
      </c>
    </row>
    <row r="65" spans="3:5" x14ac:dyDescent="0.25">
      <c r="C65">
        <v>23.78520833333333</v>
      </c>
      <c r="D65">
        <v>12</v>
      </c>
      <c r="E65" s="77">
        <f t="shared" si="0"/>
        <v>0.10303223983948602</v>
      </c>
    </row>
    <row r="66" spans="3:5" x14ac:dyDescent="0.25">
      <c r="C66">
        <v>23.767187500000002</v>
      </c>
      <c r="D66">
        <v>8</v>
      </c>
      <c r="E66" s="77">
        <f t="shared" si="0"/>
        <v>8.7019883711823412E-2</v>
      </c>
    </row>
    <row r="67" spans="3:5" x14ac:dyDescent="0.25">
      <c r="C67">
        <v>20.489374999999999</v>
      </c>
      <c r="D67">
        <v>4</v>
      </c>
      <c r="E67" s="77">
        <f t="shared" si="0"/>
        <v>0.15345758120599998</v>
      </c>
    </row>
    <row r="68" spans="3:5" x14ac:dyDescent="0.25">
      <c r="C68">
        <v>22.522499999999997</v>
      </c>
      <c r="D68">
        <v>6</v>
      </c>
      <c r="E68" s="77">
        <f t="shared" si="0"/>
        <v>0.12223235891786964</v>
      </c>
    </row>
    <row r="69" spans="3:5" x14ac:dyDescent="0.25">
      <c r="C69">
        <v>22.4575</v>
      </c>
      <c r="D69">
        <v>4</v>
      </c>
      <c r="E69" s="77">
        <f t="shared" si="0"/>
        <v>0.10017402120217618</v>
      </c>
    </row>
    <row r="70" spans="3:5" x14ac:dyDescent="0.25">
      <c r="C70">
        <v>20.787499999999998</v>
      </c>
      <c r="D70">
        <v>3</v>
      </c>
      <c r="E70" s="77">
        <f t="shared" si="0"/>
        <v>0.11989329549503427</v>
      </c>
    </row>
    <row r="71" spans="3:5" x14ac:dyDescent="0.25">
      <c r="D71">
        <v>0</v>
      </c>
      <c r="E71" s="77">
        <f t="shared" si="0"/>
        <v>-0.19150859055374342</v>
      </c>
    </row>
    <row r="72" spans="3:5" x14ac:dyDescent="0.25">
      <c r="C72">
        <v>18.392499999999998</v>
      </c>
      <c r="D72">
        <v>3</v>
      </c>
      <c r="E72" s="77">
        <f t="shared" si="0"/>
        <v>0.16517130281908168</v>
      </c>
    </row>
    <row r="73" spans="3:5" x14ac:dyDescent="0.25">
      <c r="C73">
        <v>17.951000000000001</v>
      </c>
      <c r="D73">
        <v>5</v>
      </c>
      <c r="E73" s="77">
        <f t="shared" si="0"/>
        <v>0.2512770395676866</v>
      </c>
    </row>
    <row r="74" spans="3:5" x14ac:dyDescent="0.25">
      <c r="C74">
        <v>19.7745</v>
      </c>
      <c r="D74">
        <v>5</v>
      </c>
      <c r="E74" s="77">
        <f t="shared" si="0"/>
        <v>0.19976866330793722</v>
      </c>
    </row>
    <row r="75" spans="3:5" x14ac:dyDescent="0.25">
      <c r="C75">
        <v>23.944722222222222</v>
      </c>
      <c r="D75">
        <v>9</v>
      </c>
      <c r="E75" s="77">
        <f t="shared" si="0"/>
        <v>8.3255650533648612E-2</v>
      </c>
    </row>
    <row r="76" spans="3:5" x14ac:dyDescent="0.25">
      <c r="C76">
        <v>20.987000000000002</v>
      </c>
      <c r="D76">
        <v>5</v>
      </c>
      <c r="E76" s="77">
        <f t="shared" ref="E76:E139" si="1" xml:space="preserve"> ($I$2 + ($I$3 * C76) + ($I$4 * C76^2) + ($I$5 * C76^3)) * EXP(-EXP(-1 * (($I$6 + ($I$7 * C76) + ($I$8 * C76^2)) * (D76 - 2))))</f>
        <v>0.16116616791889388</v>
      </c>
    </row>
    <row r="77" spans="3:5" x14ac:dyDescent="0.25">
      <c r="C77">
        <v>23.359583333333333</v>
      </c>
      <c r="D77">
        <v>6</v>
      </c>
      <c r="E77" s="77">
        <f t="shared" si="1"/>
        <v>9.1605436404997159E-2</v>
      </c>
    </row>
    <row r="78" spans="3:5" x14ac:dyDescent="0.25">
      <c r="C78">
        <v>14.895000000000001</v>
      </c>
      <c r="D78">
        <v>3</v>
      </c>
      <c r="E78" s="77">
        <f t="shared" si="1"/>
        <v>0.20975775519055734</v>
      </c>
    </row>
    <row r="79" spans="3:5" x14ac:dyDescent="0.25">
      <c r="D79">
        <v>0</v>
      </c>
      <c r="E79" s="77">
        <f t="shared" si="1"/>
        <v>-0.19150859055374342</v>
      </c>
    </row>
    <row r="80" spans="3:5" x14ac:dyDescent="0.25">
      <c r="C80">
        <v>15.476249999999999</v>
      </c>
      <c r="D80">
        <v>8</v>
      </c>
      <c r="E80" s="77">
        <f t="shared" si="1"/>
        <v>0.35857110268942516</v>
      </c>
    </row>
    <row r="81" spans="3:5" x14ac:dyDescent="0.25">
      <c r="C81">
        <v>20.713000000000001</v>
      </c>
      <c r="D81">
        <v>10</v>
      </c>
      <c r="E81" s="77">
        <f t="shared" si="1"/>
        <v>0.23248150446833921</v>
      </c>
    </row>
    <row r="82" spans="3:5" x14ac:dyDescent="0.25">
      <c r="C82">
        <v>21.814999999999998</v>
      </c>
      <c r="D82">
        <v>4</v>
      </c>
      <c r="E82" s="77">
        <f t="shared" si="1"/>
        <v>0.11741931064804895</v>
      </c>
    </row>
    <row r="83" spans="3:5" x14ac:dyDescent="0.25">
      <c r="C83">
        <v>12.101875</v>
      </c>
      <c r="D83">
        <v>4</v>
      </c>
      <c r="E83" s="77">
        <f t="shared" si="1"/>
        <v>0.27086326447068609</v>
      </c>
    </row>
    <row r="84" spans="3:5" x14ac:dyDescent="0.25">
      <c r="C84">
        <v>17.091111111111108</v>
      </c>
      <c r="D84">
        <v>9</v>
      </c>
      <c r="E84" s="77">
        <f t="shared" si="1"/>
        <v>0.33575858614855308</v>
      </c>
    </row>
    <row r="85" spans="3:5" x14ac:dyDescent="0.25">
      <c r="D85">
        <v>0</v>
      </c>
      <c r="E85" s="77">
        <f t="shared" si="1"/>
        <v>-0.19150859055374342</v>
      </c>
    </row>
    <row r="86" spans="3:5" x14ac:dyDescent="0.25">
      <c r="C86">
        <v>11.040812500000001</v>
      </c>
      <c r="D86">
        <v>4</v>
      </c>
      <c r="E86" s="77">
        <f t="shared" si="1"/>
        <v>0.26022809537891106</v>
      </c>
    </row>
    <row r="87" spans="3:5" x14ac:dyDescent="0.25">
      <c r="C87">
        <v>12.761666666666665</v>
      </c>
      <c r="D87">
        <v>3</v>
      </c>
      <c r="E87" s="77">
        <f t="shared" si="1"/>
        <v>0.21576491465434394</v>
      </c>
    </row>
    <row r="88" spans="3:5" x14ac:dyDescent="0.25">
      <c r="D88">
        <v>0</v>
      </c>
      <c r="E88" s="77">
        <f t="shared" si="1"/>
        <v>-0.19150859055374342</v>
      </c>
    </row>
    <row r="89" spans="3:5" x14ac:dyDescent="0.25">
      <c r="C89">
        <v>13.576875000000001</v>
      </c>
      <c r="D89">
        <v>4</v>
      </c>
      <c r="E89" s="77">
        <f t="shared" si="1"/>
        <v>0.2740121033662053</v>
      </c>
    </row>
    <row r="90" spans="3:5" x14ac:dyDescent="0.25">
      <c r="C90">
        <v>20.0078125</v>
      </c>
      <c r="D90">
        <v>8</v>
      </c>
      <c r="E90" s="77">
        <f t="shared" si="1"/>
        <v>0.24212196812379883</v>
      </c>
    </row>
    <row r="91" spans="3:5" x14ac:dyDescent="0.25">
      <c r="C91">
        <v>14.344166666666666</v>
      </c>
      <c r="D91">
        <v>3</v>
      </c>
      <c r="E91" s="77">
        <f t="shared" si="1"/>
        <v>0.21311154609149457</v>
      </c>
    </row>
    <row r="92" spans="3:5" x14ac:dyDescent="0.25">
      <c r="C92">
        <v>13.693333333333333</v>
      </c>
      <c r="D92">
        <v>3</v>
      </c>
      <c r="E92" s="77">
        <f t="shared" si="1"/>
        <v>0.21550157164335598</v>
      </c>
    </row>
    <row r="93" spans="3:5" x14ac:dyDescent="0.25">
      <c r="C93">
        <v>14.784166666666666</v>
      </c>
      <c r="D93">
        <v>6</v>
      </c>
      <c r="E93" s="77">
        <f t="shared" si="1"/>
        <v>0.33725652186894023</v>
      </c>
    </row>
    <row r="94" spans="3:5" x14ac:dyDescent="0.25">
      <c r="C94">
        <v>7.6124999999999998</v>
      </c>
      <c r="D94">
        <v>3</v>
      </c>
      <c r="E94" s="77">
        <f t="shared" si="1"/>
        <v>0.14386516346337863</v>
      </c>
    </row>
    <row r="95" spans="3:5" x14ac:dyDescent="0.25">
      <c r="C95">
        <v>4.3351666666666668</v>
      </c>
      <c r="D95">
        <v>3</v>
      </c>
      <c r="E95" s="77">
        <f t="shared" si="1"/>
        <v>4.2176606417845409E-2</v>
      </c>
    </row>
    <row r="96" spans="3:5" x14ac:dyDescent="0.25">
      <c r="C96">
        <v>4.49125</v>
      </c>
      <c r="D96">
        <v>3</v>
      </c>
      <c r="E96" s="77">
        <f t="shared" si="1"/>
        <v>4.7550688994890782E-2</v>
      </c>
    </row>
    <row r="97" spans="3:5" x14ac:dyDescent="0.25">
      <c r="C97">
        <v>12.3125</v>
      </c>
      <c r="D97">
        <v>2</v>
      </c>
      <c r="E97" s="77">
        <f t="shared" si="1"/>
        <v>0.14518588307261832</v>
      </c>
    </row>
    <row r="98" spans="3:5" x14ac:dyDescent="0.25">
      <c r="C98">
        <v>16.406874999999999</v>
      </c>
      <c r="D98">
        <v>4</v>
      </c>
      <c r="E98" s="77">
        <f t="shared" si="1"/>
        <v>0.24657532797423418</v>
      </c>
    </row>
    <row r="99" spans="3:5" x14ac:dyDescent="0.25">
      <c r="C99">
        <v>14.033333333333333</v>
      </c>
      <c r="D99">
        <v>3</v>
      </c>
      <c r="E99" s="77">
        <f t="shared" si="1"/>
        <v>0.2144715026988368</v>
      </c>
    </row>
    <row r="100" spans="3:5" x14ac:dyDescent="0.25">
      <c r="C100">
        <v>20.272500000000001</v>
      </c>
      <c r="D100">
        <v>3</v>
      </c>
      <c r="E100" s="77">
        <f t="shared" si="1"/>
        <v>0.13010711654870957</v>
      </c>
    </row>
    <row r="101" spans="3:5" x14ac:dyDescent="0.25">
      <c r="C101">
        <v>22.330624999999998</v>
      </c>
      <c r="D101">
        <v>4</v>
      </c>
      <c r="E101" s="77">
        <f t="shared" si="1"/>
        <v>0.10354585402608447</v>
      </c>
    </row>
    <row r="102" spans="3:5" x14ac:dyDescent="0.25">
      <c r="C102">
        <v>16.936500000000002</v>
      </c>
      <c r="D102">
        <v>5</v>
      </c>
      <c r="E102" s="77">
        <f t="shared" si="1"/>
        <v>0.27486205084091386</v>
      </c>
    </row>
    <row r="103" spans="3:5" x14ac:dyDescent="0.25">
      <c r="C103">
        <v>12.156874999999999</v>
      </c>
      <c r="D103">
        <v>4</v>
      </c>
      <c r="E103" s="77">
        <f t="shared" si="1"/>
        <v>0.27121949096709297</v>
      </c>
    </row>
    <row r="104" spans="3:5" x14ac:dyDescent="0.25">
      <c r="C104">
        <v>9.5052500000000002</v>
      </c>
      <c r="D104">
        <v>4</v>
      </c>
      <c r="E104" s="77">
        <f t="shared" si="1"/>
        <v>0.23197139582153833</v>
      </c>
    </row>
    <row r="105" spans="3:5" x14ac:dyDescent="0.25">
      <c r="D105">
        <v>0</v>
      </c>
      <c r="E105" s="77">
        <f t="shared" si="1"/>
        <v>-0.19150859055374342</v>
      </c>
    </row>
    <row r="106" spans="3:5" x14ac:dyDescent="0.25">
      <c r="C106">
        <v>19.238750000000003</v>
      </c>
      <c r="D106">
        <v>4</v>
      </c>
      <c r="E106" s="77">
        <f t="shared" si="1"/>
        <v>0.1862260157075469</v>
      </c>
    </row>
    <row r="107" spans="3:5" x14ac:dyDescent="0.25">
      <c r="D107">
        <v>0</v>
      </c>
      <c r="E107" s="77">
        <f t="shared" si="1"/>
        <v>-0.19150859055374342</v>
      </c>
    </row>
    <row r="108" spans="3:5" x14ac:dyDescent="0.25">
      <c r="C108">
        <v>9.7999999999999989</v>
      </c>
      <c r="D108">
        <v>3</v>
      </c>
      <c r="E108" s="77">
        <f t="shared" si="1"/>
        <v>0.18974430654817723</v>
      </c>
    </row>
    <row r="109" spans="3:5" x14ac:dyDescent="0.25">
      <c r="C109">
        <v>15.529999999999998</v>
      </c>
      <c r="D109">
        <v>10</v>
      </c>
      <c r="E109" s="77">
        <f t="shared" si="1"/>
        <v>0.3697226358031796</v>
      </c>
    </row>
    <row r="110" spans="3:5" x14ac:dyDescent="0.25">
      <c r="C110">
        <v>18.8</v>
      </c>
      <c r="D110">
        <v>1</v>
      </c>
      <c r="E110" s="77">
        <f t="shared" si="1"/>
        <v>6.9436895092724313E-2</v>
      </c>
    </row>
    <row r="111" spans="3:5" x14ac:dyDescent="0.25">
      <c r="C111">
        <v>14.8</v>
      </c>
      <c r="D111">
        <v>4</v>
      </c>
      <c r="E111" s="77">
        <f t="shared" si="1"/>
        <v>0.2671126971677108</v>
      </c>
    </row>
    <row r="112" spans="3:5" x14ac:dyDescent="0.25">
      <c r="C112">
        <v>8.0250000000000004</v>
      </c>
      <c r="D112">
        <v>4</v>
      </c>
      <c r="E112" s="77">
        <f t="shared" si="1"/>
        <v>0.19074156907502593</v>
      </c>
    </row>
    <row r="113" spans="3:5" x14ac:dyDescent="0.25">
      <c r="D113">
        <v>0</v>
      </c>
      <c r="E113" s="77">
        <f t="shared" si="1"/>
        <v>-0.19150859055374342</v>
      </c>
    </row>
    <row r="114" spans="3:5" x14ac:dyDescent="0.25">
      <c r="C114">
        <v>12.85</v>
      </c>
      <c r="D114">
        <v>12</v>
      </c>
      <c r="E114" s="77">
        <f t="shared" si="1"/>
        <v>0.39331388738518158</v>
      </c>
    </row>
    <row r="115" spans="3:5" x14ac:dyDescent="0.25">
      <c r="C115">
        <v>8.4499999999999993</v>
      </c>
      <c r="D115">
        <v>4</v>
      </c>
      <c r="E115" s="77">
        <f t="shared" si="1"/>
        <v>0.20390533260767343</v>
      </c>
    </row>
    <row r="116" spans="3:5" x14ac:dyDescent="0.25">
      <c r="D116">
        <v>0</v>
      </c>
      <c r="E116" s="77">
        <f t="shared" si="1"/>
        <v>-0.19150859055374342</v>
      </c>
    </row>
    <row r="117" spans="3:5" x14ac:dyDescent="0.25">
      <c r="C117">
        <v>6.35</v>
      </c>
      <c r="D117">
        <v>4</v>
      </c>
      <c r="E117" s="77">
        <f t="shared" si="1"/>
        <v>0.1301275196688895</v>
      </c>
    </row>
    <row r="118" spans="3:5" x14ac:dyDescent="0.25">
      <c r="C118">
        <v>6.4599999999999991</v>
      </c>
      <c r="D118">
        <v>5</v>
      </c>
      <c r="E118" s="77">
        <f t="shared" si="1"/>
        <v>0.15467928085315508</v>
      </c>
    </row>
    <row r="119" spans="3:5" x14ac:dyDescent="0.25">
      <c r="C119">
        <v>5.2</v>
      </c>
      <c r="D119">
        <v>3</v>
      </c>
      <c r="E119" s="77">
        <f t="shared" si="1"/>
        <v>7.1569881136833796E-2</v>
      </c>
    </row>
    <row r="120" spans="3:5" x14ac:dyDescent="0.25">
      <c r="C120">
        <v>8.2444444444444471</v>
      </c>
      <c r="D120">
        <v>9</v>
      </c>
      <c r="E120" s="77">
        <f t="shared" si="1"/>
        <v>0.29447930867621386</v>
      </c>
    </row>
    <row r="121" spans="3:5" x14ac:dyDescent="0.25">
      <c r="C121">
        <v>2.2666666666666666</v>
      </c>
      <c r="D121">
        <v>3</v>
      </c>
      <c r="E121" s="77">
        <f t="shared" si="1"/>
        <v>-2.8486591349880058E-2</v>
      </c>
    </row>
    <row r="122" spans="3:5" x14ac:dyDescent="0.25">
      <c r="C122">
        <v>3.4666666666666668</v>
      </c>
      <c r="D122">
        <v>3</v>
      </c>
      <c r="E122" s="77">
        <f t="shared" si="1"/>
        <v>1.2088669969339496E-2</v>
      </c>
    </row>
    <row r="123" spans="3:5" x14ac:dyDescent="0.25">
      <c r="C123">
        <v>0</v>
      </c>
      <c r="D123">
        <v>5</v>
      </c>
      <c r="E123" s="77">
        <f t="shared" si="1"/>
        <v>-3.4813377086458576E-2</v>
      </c>
    </row>
    <row r="124" spans="3:5" x14ac:dyDescent="0.25">
      <c r="C124">
        <v>0</v>
      </c>
      <c r="D124">
        <v>1</v>
      </c>
      <c r="E124" s="77">
        <f t="shared" si="1"/>
        <v>-0.1595425015390971</v>
      </c>
    </row>
    <row r="125" spans="3:5" x14ac:dyDescent="0.25">
      <c r="C125">
        <v>9.3533749999999998</v>
      </c>
      <c r="D125">
        <v>2</v>
      </c>
      <c r="E125" s="77">
        <f t="shared" si="1"/>
        <v>0.12900122006377693</v>
      </c>
    </row>
    <row r="126" spans="3:5" x14ac:dyDescent="0.25">
      <c r="D126">
        <v>0</v>
      </c>
      <c r="E126" s="77">
        <f t="shared" si="1"/>
        <v>-0.19150859055374342</v>
      </c>
    </row>
    <row r="127" spans="3:5" x14ac:dyDescent="0.25">
      <c r="C127">
        <v>13.370833333333332</v>
      </c>
      <c r="D127">
        <v>3</v>
      </c>
      <c r="E127" s="77">
        <f t="shared" si="1"/>
        <v>0.21602426588814144</v>
      </c>
    </row>
    <row r="128" spans="3:5" x14ac:dyDescent="0.25">
      <c r="C128">
        <v>17.57375</v>
      </c>
      <c r="D128">
        <v>2</v>
      </c>
      <c r="E128" s="77">
        <f t="shared" si="1"/>
        <v>0.12473834098686559</v>
      </c>
    </row>
    <row r="129" spans="3:5" x14ac:dyDescent="0.25">
      <c r="C129">
        <v>22.997500000000002</v>
      </c>
      <c r="D129">
        <v>2</v>
      </c>
      <c r="E129" s="77">
        <f t="shared" si="1"/>
        <v>6.5917613592815297E-2</v>
      </c>
    </row>
    <row r="130" spans="3:5" x14ac:dyDescent="0.25">
      <c r="C130">
        <v>12.522499999999999</v>
      </c>
      <c r="D130">
        <v>5</v>
      </c>
      <c r="E130" s="77">
        <f t="shared" si="1"/>
        <v>0.31570468219647146</v>
      </c>
    </row>
    <row r="131" spans="3:5" x14ac:dyDescent="0.25">
      <c r="C131">
        <v>6.1962499999999991</v>
      </c>
      <c r="D131">
        <v>1</v>
      </c>
      <c r="E131" s="77">
        <f t="shared" si="1"/>
        <v>6.02599592177996E-2</v>
      </c>
    </row>
    <row r="132" spans="3:5" x14ac:dyDescent="0.25">
      <c r="C132">
        <v>12.934899999999999</v>
      </c>
      <c r="D132">
        <v>5</v>
      </c>
      <c r="E132" s="77">
        <f t="shared" si="1"/>
        <v>0.31695348929968498</v>
      </c>
    </row>
    <row r="133" spans="3:5" x14ac:dyDescent="0.25">
      <c r="C133">
        <v>12.022500000000001</v>
      </c>
      <c r="D133">
        <v>2</v>
      </c>
      <c r="E133" s="77">
        <f t="shared" si="1"/>
        <v>0.14463405217543807</v>
      </c>
    </row>
    <row r="134" spans="3:5" x14ac:dyDescent="0.25">
      <c r="C134">
        <v>16.374375000000001</v>
      </c>
      <c r="D134">
        <v>4</v>
      </c>
      <c r="E134" s="77">
        <f t="shared" si="1"/>
        <v>0.24710581624091232</v>
      </c>
    </row>
    <row r="135" spans="3:5" x14ac:dyDescent="0.25">
      <c r="C135">
        <v>22.005500000000001</v>
      </c>
      <c r="D135">
        <v>10</v>
      </c>
      <c r="E135" s="77">
        <f t="shared" si="1"/>
        <v>0.18005502208777163</v>
      </c>
    </row>
    <row r="136" spans="3:5" x14ac:dyDescent="0.25">
      <c r="C136">
        <v>15.390833333333333</v>
      </c>
      <c r="D136">
        <v>3</v>
      </c>
      <c r="E136" s="77">
        <f t="shared" si="1"/>
        <v>0.20575689184824628</v>
      </c>
    </row>
    <row r="137" spans="3:5" x14ac:dyDescent="0.25">
      <c r="C137">
        <v>17.908333333333331</v>
      </c>
      <c r="D137">
        <v>3</v>
      </c>
      <c r="E137" s="77">
        <f t="shared" si="1"/>
        <v>0.17328602631173662</v>
      </c>
    </row>
    <row r="138" spans="3:5" x14ac:dyDescent="0.25">
      <c r="C138">
        <v>16.396666666666665</v>
      </c>
      <c r="D138">
        <v>3</v>
      </c>
      <c r="E138" s="77">
        <f t="shared" si="1"/>
        <v>0.19502346922548067</v>
      </c>
    </row>
    <row r="139" spans="3:5" x14ac:dyDescent="0.25">
      <c r="C139">
        <v>19.715</v>
      </c>
      <c r="D139">
        <v>3</v>
      </c>
      <c r="E139" s="77">
        <f t="shared" si="1"/>
        <v>0.14095427786128448</v>
      </c>
    </row>
    <row r="140" spans="3:5" x14ac:dyDescent="0.25">
      <c r="C140">
        <v>8.4074999999999989</v>
      </c>
      <c r="D140">
        <v>1</v>
      </c>
      <c r="E140" s="77">
        <f t="shared" ref="E140:E203" si="2" xml:space="preserve"> ($I$2 + ($I$3 * C140) + ($I$4 * C140^2) + ($I$5 * C140^3)) * EXP(-EXP(-1 * (($I$6 + ($I$7 * C140) + ($I$8 * C140^2)) * (D140 - 2))))</f>
        <v>7.4013187621757848E-2</v>
      </c>
    </row>
    <row r="141" spans="3:5" x14ac:dyDescent="0.25">
      <c r="C141">
        <v>16.635000000000002</v>
      </c>
      <c r="D141">
        <v>3</v>
      </c>
      <c r="E141" s="77">
        <f t="shared" si="2"/>
        <v>0.19200934787204749</v>
      </c>
    </row>
    <row r="142" spans="3:5" x14ac:dyDescent="0.25">
      <c r="C142">
        <v>16.209583333333335</v>
      </c>
      <c r="D142">
        <v>12</v>
      </c>
      <c r="E142" s="77">
        <f t="shared" si="2"/>
        <v>0.36337646296241966</v>
      </c>
    </row>
    <row r="143" spans="3:5" x14ac:dyDescent="0.25">
      <c r="C143">
        <v>20.27</v>
      </c>
      <c r="D143">
        <v>12</v>
      </c>
      <c r="E143" s="77">
        <f t="shared" si="2"/>
        <v>0.25735321626643992</v>
      </c>
    </row>
    <row r="144" spans="3:5" x14ac:dyDescent="0.25">
      <c r="C144">
        <v>19.515000000000004</v>
      </c>
      <c r="D144">
        <v>8</v>
      </c>
      <c r="E144" s="77">
        <f t="shared" si="2"/>
        <v>0.2591294930598102</v>
      </c>
    </row>
    <row r="145" spans="3:5" x14ac:dyDescent="0.25">
      <c r="C145">
        <v>14.905833333333335</v>
      </c>
      <c r="D145">
        <v>12</v>
      </c>
      <c r="E145" s="77">
        <f t="shared" si="2"/>
        <v>0.38231132903132431</v>
      </c>
    </row>
    <row r="146" spans="3:5" x14ac:dyDescent="0.25">
      <c r="C146">
        <v>16.385333333333335</v>
      </c>
      <c r="D146">
        <v>12</v>
      </c>
      <c r="E146" s="77">
        <f t="shared" si="2"/>
        <v>0.36019641760171256</v>
      </c>
    </row>
    <row r="147" spans="3:5" x14ac:dyDescent="0.25">
      <c r="C147">
        <v>16.727812500000002</v>
      </c>
      <c r="D147">
        <v>8</v>
      </c>
      <c r="E147" s="77">
        <f t="shared" si="2"/>
        <v>0.33599897055271016</v>
      </c>
    </row>
    <row r="148" spans="3:5" x14ac:dyDescent="0.25">
      <c r="C148">
        <v>14.814375000000002</v>
      </c>
      <c r="D148">
        <v>4</v>
      </c>
      <c r="E148" s="77">
        <f t="shared" si="2"/>
        <v>0.26698409637555093</v>
      </c>
    </row>
    <row r="149" spans="3:5" x14ac:dyDescent="0.25">
      <c r="C149">
        <v>15.833000000000002</v>
      </c>
      <c r="D149">
        <v>5</v>
      </c>
      <c r="E149" s="77">
        <f t="shared" si="2"/>
        <v>0.29528919300115469</v>
      </c>
    </row>
    <row r="150" spans="3:5" x14ac:dyDescent="0.25">
      <c r="C150">
        <v>16.472999999999999</v>
      </c>
      <c r="D150">
        <v>5</v>
      </c>
      <c r="E150" s="77">
        <f t="shared" si="2"/>
        <v>0.28415396951927563</v>
      </c>
    </row>
    <row r="151" spans="3:5" x14ac:dyDescent="0.25">
      <c r="C151">
        <v>19.028750000000002</v>
      </c>
      <c r="D151">
        <v>8</v>
      </c>
      <c r="E151" s="77">
        <f t="shared" si="2"/>
        <v>0.27495432020402522</v>
      </c>
    </row>
    <row r="152" spans="3:5" x14ac:dyDescent="0.25">
      <c r="C152">
        <v>18.52</v>
      </c>
      <c r="D152">
        <v>7</v>
      </c>
      <c r="E152" s="77">
        <f t="shared" si="2"/>
        <v>0.27820924517586559</v>
      </c>
    </row>
    <row r="153" spans="3:5" x14ac:dyDescent="0.25">
      <c r="C153">
        <v>17.814374999999998</v>
      </c>
      <c r="D153">
        <v>4</v>
      </c>
      <c r="E153" s="77">
        <f t="shared" si="2"/>
        <v>0.21971530597705666</v>
      </c>
    </row>
    <row r="154" spans="3:5" x14ac:dyDescent="0.25">
      <c r="C154">
        <v>18.805</v>
      </c>
      <c r="D154">
        <v>4</v>
      </c>
      <c r="E154" s="77">
        <f t="shared" si="2"/>
        <v>0.19696104366457104</v>
      </c>
    </row>
    <row r="155" spans="3:5" x14ac:dyDescent="0.25">
      <c r="C155">
        <v>21.884166666666669</v>
      </c>
      <c r="D155">
        <v>12</v>
      </c>
      <c r="E155" s="77">
        <f t="shared" si="2"/>
        <v>0.19626981514986422</v>
      </c>
    </row>
    <row r="156" spans="3:5" x14ac:dyDescent="0.25">
      <c r="D156">
        <v>0</v>
      </c>
      <c r="E156" s="77">
        <f t="shared" si="2"/>
        <v>-0.19150859055374342</v>
      </c>
    </row>
    <row r="157" spans="3:5" x14ac:dyDescent="0.25">
      <c r="C157">
        <v>15.25</v>
      </c>
      <c r="D157">
        <v>3</v>
      </c>
      <c r="E157" s="77">
        <f t="shared" si="2"/>
        <v>0.20698449372066904</v>
      </c>
    </row>
    <row r="158" spans="3:5" x14ac:dyDescent="0.25">
      <c r="C158">
        <v>21.948749999999993</v>
      </c>
      <c r="D158">
        <v>12</v>
      </c>
      <c r="E158" s="77">
        <f t="shared" si="2"/>
        <v>0.19353330254930123</v>
      </c>
    </row>
    <row r="159" spans="3:5" x14ac:dyDescent="0.25">
      <c r="C159">
        <v>20.387916666666666</v>
      </c>
      <c r="D159">
        <v>12</v>
      </c>
      <c r="E159" s="77">
        <f t="shared" si="2"/>
        <v>0.2533052045958275</v>
      </c>
    </row>
    <row r="160" spans="3:5" x14ac:dyDescent="0.25">
      <c r="C160">
        <v>21.371041666666667</v>
      </c>
      <c r="D160">
        <v>12</v>
      </c>
      <c r="E160" s="77">
        <f t="shared" si="2"/>
        <v>0.21712708825940302</v>
      </c>
    </row>
    <row r="161" spans="3:5" x14ac:dyDescent="0.25">
      <c r="C161">
        <v>21.81208333333333</v>
      </c>
      <c r="D161">
        <v>12</v>
      </c>
      <c r="E161" s="77">
        <f t="shared" si="2"/>
        <v>0.19929335896571945</v>
      </c>
    </row>
    <row r="162" spans="3:5" x14ac:dyDescent="0.25">
      <c r="C162">
        <v>23.941666666666663</v>
      </c>
      <c r="D162">
        <v>12</v>
      </c>
      <c r="E162" s="77">
        <f t="shared" si="2"/>
        <v>9.4221134990607455E-2</v>
      </c>
    </row>
    <row r="163" spans="3:5" x14ac:dyDescent="0.25">
      <c r="C163">
        <v>23.156874999999999</v>
      </c>
      <c r="D163">
        <v>12</v>
      </c>
      <c r="E163" s="77">
        <f t="shared" si="2"/>
        <v>0.13689153734573689</v>
      </c>
    </row>
    <row r="164" spans="3:5" x14ac:dyDescent="0.25">
      <c r="C164">
        <v>21.453214285714289</v>
      </c>
      <c r="D164">
        <v>7</v>
      </c>
      <c r="E164" s="77">
        <f t="shared" si="2"/>
        <v>0.17566411969760362</v>
      </c>
    </row>
    <row r="165" spans="3:5" x14ac:dyDescent="0.25">
      <c r="C165">
        <v>19.438958333333332</v>
      </c>
      <c r="D165">
        <v>12</v>
      </c>
      <c r="E165" s="77">
        <f t="shared" si="2"/>
        <v>0.2842986415167032</v>
      </c>
    </row>
    <row r="166" spans="3:5" x14ac:dyDescent="0.25">
      <c r="C166">
        <v>21.127708333333334</v>
      </c>
      <c r="D166">
        <v>12</v>
      </c>
      <c r="E166" s="77">
        <f t="shared" si="2"/>
        <v>0.22651252526275059</v>
      </c>
    </row>
    <row r="167" spans="3:5" x14ac:dyDescent="0.25">
      <c r="C167">
        <v>24.102291666666662</v>
      </c>
      <c r="D167">
        <v>12</v>
      </c>
      <c r="E167" s="77">
        <f t="shared" si="2"/>
        <v>8.508718978401919E-2</v>
      </c>
    </row>
    <row r="168" spans="3:5" x14ac:dyDescent="0.25">
      <c r="C168">
        <v>23.681249999999995</v>
      </c>
      <c r="D168">
        <v>12</v>
      </c>
      <c r="E168" s="77">
        <f t="shared" si="2"/>
        <v>0.10881887292862782</v>
      </c>
    </row>
    <row r="169" spans="3:5" x14ac:dyDescent="0.25">
      <c r="C169">
        <v>23.361458333333331</v>
      </c>
      <c r="D169">
        <v>12</v>
      </c>
      <c r="E169" s="77">
        <f t="shared" si="2"/>
        <v>0.12618144017953062</v>
      </c>
    </row>
    <row r="170" spans="3:5" x14ac:dyDescent="0.25">
      <c r="C170">
        <v>23.960416666666671</v>
      </c>
      <c r="D170">
        <v>12</v>
      </c>
      <c r="E170" s="77">
        <f t="shared" si="2"/>
        <v>9.3158544530927118E-2</v>
      </c>
    </row>
    <row r="171" spans="3:5" x14ac:dyDescent="0.25">
      <c r="C171">
        <v>24.806250000000002</v>
      </c>
      <c r="D171">
        <v>12</v>
      </c>
      <c r="E171" s="77">
        <f t="shared" si="2"/>
        <v>4.5868790259007468E-2</v>
      </c>
    </row>
    <row r="172" spans="3:5" x14ac:dyDescent="0.25">
      <c r="C172">
        <v>26.538958333333337</v>
      </c>
      <c r="D172">
        <v>12</v>
      </c>
      <c r="E172" s="77">
        <f t="shared" si="2"/>
        <v>3.6377990642175341E-4</v>
      </c>
    </row>
    <row r="173" spans="3:5" x14ac:dyDescent="0.25">
      <c r="C173">
        <v>22.757500000000004</v>
      </c>
      <c r="D173">
        <v>12</v>
      </c>
      <c r="E173" s="77">
        <f t="shared" si="2"/>
        <v>0.15684085333679454</v>
      </c>
    </row>
    <row r="174" spans="3:5" x14ac:dyDescent="0.25">
      <c r="C174">
        <v>18.862500000000001</v>
      </c>
      <c r="D174">
        <v>12</v>
      </c>
      <c r="E174" s="77">
        <f t="shared" si="2"/>
        <v>0.30142768304772544</v>
      </c>
    </row>
    <row r="175" spans="3:5" x14ac:dyDescent="0.25">
      <c r="C175">
        <v>15.364999999999998</v>
      </c>
      <c r="D175">
        <v>4</v>
      </c>
      <c r="E175" s="77">
        <f t="shared" si="2"/>
        <v>0.26127704007991448</v>
      </c>
    </row>
    <row r="176" spans="3:5" x14ac:dyDescent="0.25">
      <c r="C176">
        <v>13.051666666666668</v>
      </c>
      <c r="D176">
        <v>3</v>
      </c>
      <c r="E176" s="77">
        <f t="shared" si="2"/>
        <v>0.21609474811898738</v>
      </c>
    </row>
    <row r="177" spans="3:5" x14ac:dyDescent="0.25">
      <c r="C177">
        <v>17.166666666666668</v>
      </c>
      <c r="D177">
        <v>6</v>
      </c>
      <c r="E177" s="77">
        <f t="shared" si="2"/>
        <v>0.29624113061142165</v>
      </c>
    </row>
    <row r="178" spans="3:5" x14ac:dyDescent="0.25">
      <c r="C178">
        <v>18.290500000000002</v>
      </c>
      <c r="D178">
        <v>10</v>
      </c>
      <c r="E178" s="77">
        <f t="shared" si="2"/>
        <v>0.31098654618215654</v>
      </c>
    </row>
    <row r="179" spans="3:5" x14ac:dyDescent="0.25">
      <c r="C179">
        <v>19.062999999999999</v>
      </c>
      <c r="D179">
        <v>5</v>
      </c>
      <c r="E179" s="77">
        <f t="shared" si="2"/>
        <v>0.22103751798686008</v>
      </c>
    </row>
    <row r="180" spans="3:5" x14ac:dyDescent="0.25">
      <c r="C180">
        <v>18.145</v>
      </c>
      <c r="D180">
        <v>2</v>
      </c>
      <c r="E180" s="77">
        <f t="shared" si="2"/>
        <v>0.11977144119422943</v>
      </c>
    </row>
    <row r="181" spans="3:5" x14ac:dyDescent="0.25">
      <c r="C181">
        <v>23.341041666666658</v>
      </c>
      <c r="D181">
        <v>12</v>
      </c>
      <c r="E181" s="77">
        <f t="shared" si="2"/>
        <v>0.12726485713562427</v>
      </c>
    </row>
    <row r="182" spans="3:5" x14ac:dyDescent="0.25">
      <c r="C182">
        <v>22.947499999999998</v>
      </c>
      <c r="D182">
        <v>4</v>
      </c>
      <c r="E182" s="77">
        <f t="shared" si="2"/>
        <v>8.7372223956048392E-2</v>
      </c>
    </row>
    <row r="183" spans="3:5" x14ac:dyDescent="0.25">
      <c r="C183">
        <v>15.606249999999999</v>
      </c>
      <c r="D183">
        <v>2</v>
      </c>
      <c r="E183" s="77">
        <f t="shared" si="2"/>
        <v>0.13831452901029517</v>
      </c>
    </row>
    <row r="184" spans="3:5" x14ac:dyDescent="0.25">
      <c r="C184">
        <v>21.492142857142856</v>
      </c>
      <c r="D184">
        <v>7</v>
      </c>
      <c r="E184" s="77">
        <f t="shared" si="2"/>
        <v>0.17412756250763856</v>
      </c>
    </row>
    <row r="185" spans="3:5" x14ac:dyDescent="0.25">
      <c r="C185">
        <v>16.238333333333333</v>
      </c>
      <c r="D185">
        <v>3</v>
      </c>
      <c r="E185" s="77">
        <f t="shared" si="2"/>
        <v>0.19693074154941234</v>
      </c>
    </row>
    <row r="186" spans="3:5" x14ac:dyDescent="0.25">
      <c r="D186">
        <v>0</v>
      </c>
      <c r="E186" s="77">
        <f t="shared" si="2"/>
        <v>-0.19150859055374342</v>
      </c>
    </row>
    <row r="187" spans="3:5" x14ac:dyDescent="0.25">
      <c r="C187">
        <v>14.167857142857143</v>
      </c>
      <c r="D187">
        <v>7</v>
      </c>
      <c r="E187" s="77">
        <f t="shared" si="2"/>
        <v>0.36122793421129051</v>
      </c>
    </row>
    <row r="188" spans="3:5" x14ac:dyDescent="0.25">
      <c r="C188">
        <v>14.780750000000001</v>
      </c>
      <c r="D188">
        <v>10</v>
      </c>
      <c r="E188" s="77">
        <f t="shared" si="2"/>
        <v>0.3792403293041785</v>
      </c>
    </row>
    <row r="189" spans="3:5" x14ac:dyDescent="0.25">
      <c r="C189">
        <v>15.850937499999999</v>
      </c>
      <c r="D189">
        <v>8</v>
      </c>
      <c r="E189" s="77">
        <f t="shared" si="2"/>
        <v>0.35267116885141503</v>
      </c>
    </row>
    <row r="190" spans="3:5" x14ac:dyDescent="0.25">
      <c r="C190">
        <v>17.270625000000003</v>
      </c>
      <c r="D190">
        <v>4</v>
      </c>
      <c r="E190" s="77">
        <f t="shared" si="2"/>
        <v>0.23094295828479511</v>
      </c>
    </row>
    <row r="191" spans="3:5" x14ac:dyDescent="0.25">
      <c r="C191">
        <v>16.5425</v>
      </c>
      <c r="D191">
        <v>1</v>
      </c>
      <c r="E191" s="77">
        <f t="shared" si="2"/>
        <v>7.2498489489915552E-2</v>
      </c>
    </row>
    <row r="192" spans="3:5" x14ac:dyDescent="0.25">
      <c r="C192">
        <v>20.151</v>
      </c>
      <c r="D192">
        <v>5</v>
      </c>
      <c r="E192" s="77">
        <f t="shared" si="2"/>
        <v>0.1880417483483455</v>
      </c>
    </row>
    <row r="193" spans="3:5" x14ac:dyDescent="0.25">
      <c r="C193">
        <v>19.409285714285712</v>
      </c>
      <c r="D193">
        <v>7</v>
      </c>
      <c r="E193" s="77">
        <f t="shared" si="2"/>
        <v>0.25030941845388699</v>
      </c>
    </row>
    <row r="194" spans="3:5" x14ac:dyDescent="0.25">
      <c r="C194">
        <v>18.867708333333336</v>
      </c>
      <c r="D194">
        <v>12</v>
      </c>
      <c r="E194" s="77">
        <f t="shared" si="2"/>
        <v>0.30127855069304188</v>
      </c>
    </row>
    <row r="195" spans="3:5" x14ac:dyDescent="0.25">
      <c r="C195">
        <v>15.77375</v>
      </c>
      <c r="D195">
        <v>4</v>
      </c>
      <c r="E195" s="77">
        <f t="shared" si="2"/>
        <v>0.25609282046476878</v>
      </c>
    </row>
    <row r="196" spans="3:5" x14ac:dyDescent="0.25">
      <c r="C196">
        <v>15.3375</v>
      </c>
      <c r="D196">
        <v>5</v>
      </c>
      <c r="E196" s="77">
        <f t="shared" si="2"/>
        <v>0.30246517319649635</v>
      </c>
    </row>
    <row r="197" spans="3:5" x14ac:dyDescent="0.25">
      <c r="C197">
        <v>15.884999999999998</v>
      </c>
      <c r="D197">
        <v>4</v>
      </c>
      <c r="E197" s="77">
        <f t="shared" si="2"/>
        <v>0.25454821345961215</v>
      </c>
    </row>
    <row r="198" spans="3:5" x14ac:dyDescent="0.25">
      <c r="C198">
        <v>15.501249999999999</v>
      </c>
      <c r="D198">
        <v>4</v>
      </c>
      <c r="E198" s="77">
        <f t="shared" si="2"/>
        <v>0.25963617143270618</v>
      </c>
    </row>
    <row r="199" spans="3:5" x14ac:dyDescent="0.25">
      <c r="C199">
        <v>18.84</v>
      </c>
      <c r="D199">
        <v>6</v>
      </c>
      <c r="E199" s="77">
        <f t="shared" si="2"/>
        <v>0.25119556688010719</v>
      </c>
    </row>
    <row r="200" spans="3:5" x14ac:dyDescent="0.25">
      <c r="C200">
        <v>19.925000000000001</v>
      </c>
      <c r="D200">
        <v>6</v>
      </c>
      <c r="E200" s="77">
        <f t="shared" si="2"/>
        <v>0.21637387161276861</v>
      </c>
    </row>
    <row r="201" spans="3:5" x14ac:dyDescent="0.25">
      <c r="C201">
        <v>15.940999999999999</v>
      </c>
      <c r="D201">
        <v>5</v>
      </c>
      <c r="E201" s="77">
        <f t="shared" si="2"/>
        <v>0.29355411007968374</v>
      </c>
    </row>
    <row r="202" spans="3:5" x14ac:dyDescent="0.25">
      <c r="C202">
        <v>16.25472222222222</v>
      </c>
      <c r="D202">
        <v>9</v>
      </c>
      <c r="E202" s="77">
        <f t="shared" si="2"/>
        <v>0.35300369372821944</v>
      </c>
    </row>
    <row r="203" spans="3:5" x14ac:dyDescent="0.25">
      <c r="C203">
        <v>12.30115</v>
      </c>
      <c r="D203">
        <v>5</v>
      </c>
      <c r="E203" s="77">
        <f t="shared" si="2"/>
        <v>0.3145476564358004</v>
      </c>
    </row>
    <row r="204" spans="3:5" x14ac:dyDescent="0.25">
      <c r="C204">
        <v>18.284166666666668</v>
      </c>
      <c r="D204">
        <v>9</v>
      </c>
      <c r="E204" s="77">
        <f t="shared" ref="E204:E248" si="3" xml:space="preserve"> ($I$2 + ($I$3 * C204) + ($I$4 * C204^2) + ($I$5 * C204^3)) * EXP(-EXP(-1 * (($I$6 + ($I$7 * C204) + ($I$8 * C204^2)) * (D204 - 2))))</f>
        <v>0.30558160516427119</v>
      </c>
    </row>
    <row r="205" spans="3:5" x14ac:dyDescent="0.25">
      <c r="C205">
        <v>9.285499999999999</v>
      </c>
      <c r="D205">
        <v>4</v>
      </c>
      <c r="E205" s="77">
        <f t="shared" si="3"/>
        <v>0.2266914722619591</v>
      </c>
    </row>
    <row r="206" spans="3:5" x14ac:dyDescent="0.25">
      <c r="C206">
        <v>12.154599999999999</v>
      </c>
      <c r="D206">
        <v>5</v>
      </c>
      <c r="E206" s="77">
        <f t="shared" si="3"/>
        <v>0.31359146081447897</v>
      </c>
    </row>
    <row r="207" spans="3:5" x14ac:dyDescent="0.25">
      <c r="C207">
        <v>18.2775</v>
      </c>
      <c r="D207">
        <v>3</v>
      </c>
      <c r="E207" s="77">
        <f t="shared" si="3"/>
        <v>0.16714148624116104</v>
      </c>
    </row>
    <row r="208" spans="3:5" x14ac:dyDescent="0.25">
      <c r="C208">
        <v>19.762</v>
      </c>
      <c r="D208">
        <v>5</v>
      </c>
      <c r="E208" s="77">
        <f t="shared" si="3"/>
        <v>0.20015294307558237</v>
      </c>
    </row>
    <row r="209" spans="3:5" x14ac:dyDescent="0.25">
      <c r="C209">
        <v>23.16</v>
      </c>
      <c r="D209">
        <v>3</v>
      </c>
      <c r="E209" s="77">
        <f t="shared" si="3"/>
        <v>7.3019044749767809E-2</v>
      </c>
    </row>
    <row r="210" spans="3:5" x14ac:dyDescent="0.25">
      <c r="C210">
        <v>21.935833333333331</v>
      </c>
      <c r="D210">
        <v>6</v>
      </c>
      <c r="E210" s="77">
        <f t="shared" si="3"/>
        <v>0.1441079652361196</v>
      </c>
    </row>
    <row r="211" spans="3:5" x14ac:dyDescent="0.25">
      <c r="C211">
        <v>18.130624999999998</v>
      </c>
      <c r="D211">
        <v>12</v>
      </c>
      <c r="E211" s="77">
        <f t="shared" si="3"/>
        <v>0.3213557052951963</v>
      </c>
    </row>
    <row r="212" spans="3:5" x14ac:dyDescent="0.25">
      <c r="C212">
        <v>19.977291666666666</v>
      </c>
      <c r="D212">
        <v>12</v>
      </c>
      <c r="E212" s="77">
        <f t="shared" si="3"/>
        <v>0.26715514765426962</v>
      </c>
    </row>
    <row r="213" spans="3:5" x14ac:dyDescent="0.25">
      <c r="C213">
        <v>18.762083333333333</v>
      </c>
      <c r="D213">
        <v>12</v>
      </c>
      <c r="E213" s="77">
        <f t="shared" si="3"/>
        <v>0.30428287079769673</v>
      </c>
    </row>
    <row r="214" spans="3:5" x14ac:dyDescent="0.25">
      <c r="C214">
        <v>12.226149999999999</v>
      </c>
      <c r="D214">
        <v>10</v>
      </c>
      <c r="E214" s="77">
        <f t="shared" si="3"/>
        <v>0.38674612080974058</v>
      </c>
    </row>
    <row r="215" spans="3:5" x14ac:dyDescent="0.25">
      <c r="C215">
        <v>20.124000000000002</v>
      </c>
      <c r="D215">
        <v>10</v>
      </c>
      <c r="E215" s="77">
        <f t="shared" si="3"/>
        <v>0.25382980972772623</v>
      </c>
    </row>
    <row r="216" spans="3:5" x14ac:dyDescent="0.25">
      <c r="C216">
        <v>17.947916666666664</v>
      </c>
      <c r="D216">
        <v>12</v>
      </c>
      <c r="E216" s="77">
        <f t="shared" si="3"/>
        <v>0.3260078362715938</v>
      </c>
    </row>
    <row r="217" spans="3:5" x14ac:dyDescent="0.25">
      <c r="C217">
        <v>16.884729166666666</v>
      </c>
      <c r="D217">
        <v>12</v>
      </c>
      <c r="E217" s="77">
        <f t="shared" si="3"/>
        <v>0.35040063974423574</v>
      </c>
    </row>
    <row r="218" spans="3:5" x14ac:dyDescent="0.25">
      <c r="C218">
        <v>18.508749999999999</v>
      </c>
      <c r="D218">
        <v>8</v>
      </c>
      <c r="E218" s="77">
        <f t="shared" si="3"/>
        <v>0.29079384304927824</v>
      </c>
    </row>
    <row r="219" spans="3:5" x14ac:dyDescent="0.25">
      <c r="C219">
        <v>20.044499999999999</v>
      </c>
      <c r="D219">
        <v>10</v>
      </c>
      <c r="E219" s="77">
        <f t="shared" si="3"/>
        <v>0.25659691077803454</v>
      </c>
    </row>
    <row r="220" spans="3:5" x14ac:dyDescent="0.25">
      <c r="C220">
        <v>17.464166666666667</v>
      </c>
      <c r="D220">
        <v>12</v>
      </c>
      <c r="E220" s="77">
        <f t="shared" si="3"/>
        <v>0.3376837201581388</v>
      </c>
    </row>
    <row r="221" spans="3:5" x14ac:dyDescent="0.25">
      <c r="C221">
        <v>16.581249999999997</v>
      </c>
      <c r="D221">
        <v>12</v>
      </c>
      <c r="E221" s="77">
        <f t="shared" si="3"/>
        <v>0.3564857317731977</v>
      </c>
    </row>
    <row r="222" spans="3:5" x14ac:dyDescent="0.25">
      <c r="C222">
        <v>17.317916666666662</v>
      </c>
      <c r="D222">
        <v>12</v>
      </c>
      <c r="E222" s="77">
        <f t="shared" si="3"/>
        <v>0.34102634870410053</v>
      </c>
    </row>
    <row r="223" spans="3:5" x14ac:dyDescent="0.25">
      <c r="C223">
        <v>19.3325</v>
      </c>
      <c r="D223">
        <v>12</v>
      </c>
      <c r="E223" s="77">
        <f t="shared" si="3"/>
        <v>0.2875567960373796</v>
      </c>
    </row>
    <row r="224" spans="3:5" x14ac:dyDescent="0.25">
      <c r="C224">
        <v>20.396875000000005</v>
      </c>
      <c r="D224">
        <v>12</v>
      </c>
      <c r="E224" s="77">
        <f t="shared" si="3"/>
        <v>0.25299528776005775</v>
      </c>
    </row>
    <row r="225" spans="3:5" x14ac:dyDescent="0.25">
      <c r="C225">
        <v>11.571875</v>
      </c>
      <c r="D225">
        <v>8</v>
      </c>
      <c r="E225" s="77">
        <f t="shared" si="3"/>
        <v>0.36885453016433734</v>
      </c>
    </row>
    <row r="226" spans="3:5" x14ac:dyDescent="0.25">
      <c r="C226">
        <v>13.483357142857143</v>
      </c>
      <c r="D226">
        <v>7</v>
      </c>
      <c r="E226" s="77">
        <f t="shared" si="3"/>
        <v>0.3645216789049277</v>
      </c>
    </row>
    <row r="227" spans="3:5" x14ac:dyDescent="0.25">
      <c r="C227">
        <v>16.4635</v>
      </c>
      <c r="D227">
        <v>5</v>
      </c>
      <c r="E227" s="77">
        <f t="shared" si="3"/>
        <v>0.28433393831272968</v>
      </c>
    </row>
    <row r="228" spans="3:5" x14ac:dyDescent="0.25">
      <c r="C228">
        <v>14.866666666666665</v>
      </c>
      <c r="D228">
        <v>3</v>
      </c>
      <c r="E228" s="77">
        <f t="shared" si="3"/>
        <v>0.20995884557396194</v>
      </c>
    </row>
    <row r="229" spans="3:5" x14ac:dyDescent="0.25">
      <c r="C229">
        <v>16.899999999999999</v>
      </c>
      <c r="D229">
        <v>1</v>
      </c>
      <c r="E229" s="77">
        <f t="shared" si="3"/>
        <v>7.2089978360229623E-2</v>
      </c>
    </row>
    <row r="230" spans="3:5" x14ac:dyDescent="0.25">
      <c r="D230">
        <v>0</v>
      </c>
      <c r="E230" s="77">
        <f t="shared" si="3"/>
        <v>-0.19150859055374342</v>
      </c>
    </row>
    <row r="231" spans="3:5" x14ac:dyDescent="0.25">
      <c r="C231">
        <v>5.15</v>
      </c>
      <c r="D231">
        <v>2</v>
      </c>
      <c r="E231" s="77">
        <f t="shared" si="3"/>
        <v>5.8398677875498198E-2</v>
      </c>
    </row>
    <row r="232" spans="3:5" x14ac:dyDescent="0.25">
      <c r="C232">
        <v>5.5</v>
      </c>
      <c r="D232">
        <v>2</v>
      </c>
      <c r="E232" s="77">
        <f t="shared" si="3"/>
        <v>6.6738251016025332E-2</v>
      </c>
    </row>
    <row r="233" spans="3:5" x14ac:dyDescent="0.25">
      <c r="C233">
        <v>18.600000000000001</v>
      </c>
      <c r="D233">
        <v>1</v>
      </c>
      <c r="E233" s="77">
        <f t="shared" si="3"/>
        <v>6.9771104846310855E-2</v>
      </c>
    </row>
    <row r="234" spans="3:5" x14ac:dyDescent="0.25">
      <c r="D234">
        <v>0</v>
      </c>
      <c r="E234" s="77">
        <f t="shared" si="3"/>
        <v>-0.19150859055374342</v>
      </c>
    </row>
    <row r="235" spans="3:5" x14ac:dyDescent="0.25">
      <c r="C235">
        <v>13.7</v>
      </c>
      <c r="D235">
        <v>1</v>
      </c>
      <c r="E235" s="77">
        <f t="shared" si="3"/>
        <v>7.5387797847824192E-2</v>
      </c>
    </row>
    <row r="236" spans="3:5" x14ac:dyDescent="0.25">
      <c r="C236">
        <v>8.5</v>
      </c>
      <c r="D236">
        <v>3</v>
      </c>
      <c r="E236" s="77">
        <f t="shared" si="3"/>
        <v>0.16507767160375794</v>
      </c>
    </row>
    <row r="237" spans="3:5" x14ac:dyDescent="0.25">
      <c r="C237">
        <v>16.149999999999999</v>
      </c>
      <c r="D237">
        <v>2</v>
      </c>
      <c r="E237" s="77">
        <f t="shared" si="3"/>
        <v>0.13516488008282912</v>
      </c>
    </row>
    <row r="238" spans="3:5" x14ac:dyDescent="0.25">
      <c r="C238">
        <v>10.333333333333334</v>
      </c>
      <c r="D238">
        <v>3</v>
      </c>
      <c r="E238" s="77">
        <f t="shared" si="3"/>
        <v>0.19754427673489008</v>
      </c>
    </row>
    <row r="239" spans="3:5" x14ac:dyDescent="0.25">
      <c r="C239">
        <v>8.4</v>
      </c>
      <c r="D239">
        <v>3</v>
      </c>
      <c r="E239" s="77">
        <f t="shared" si="3"/>
        <v>0.16285830544974716</v>
      </c>
    </row>
    <row r="240" spans="3:5" x14ac:dyDescent="0.25">
      <c r="C240">
        <v>9.9</v>
      </c>
      <c r="D240">
        <v>4</v>
      </c>
      <c r="E240" s="77">
        <f t="shared" si="3"/>
        <v>0.24068718212811058</v>
      </c>
    </row>
    <row r="241" spans="3:5" x14ac:dyDescent="0.25">
      <c r="C241">
        <v>8.2666666666666675</v>
      </c>
      <c r="D241">
        <v>3</v>
      </c>
      <c r="E241" s="77">
        <f t="shared" si="3"/>
        <v>0.15983019487054279</v>
      </c>
    </row>
    <row r="242" spans="3:5" x14ac:dyDescent="0.25">
      <c r="C242">
        <v>3.4750000000000001</v>
      </c>
      <c r="D242">
        <v>4</v>
      </c>
      <c r="E242" s="77">
        <f t="shared" si="3"/>
        <v>1.3162707953133852E-2</v>
      </c>
    </row>
    <row r="243" spans="3:5" x14ac:dyDescent="0.25">
      <c r="C243">
        <v>5.7</v>
      </c>
      <c r="D243">
        <v>3</v>
      </c>
      <c r="E243" s="77">
        <f t="shared" si="3"/>
        <v>8.7958997802695088E-2</v>
      </c>
    </row>
    <row r="244" spans="3:5" x14ac:dyDescent="0.25">
      <c r="C244">
        <v>11.5</v>
      </c>
      <c r="D244">
        <v>1</v>
      </c>
      <c r="E244" s="77">
        <f t="shared" si="3"/>
        <v>7.7001420177942745E-2</v>
      </c>
    </row>
    <row r="245" spans="3:5" x14ac:dyDescent="0.25">
      <c r="C245">
        <v>2.95</v>
      </c>
      <c r="D245">
        <v>2</v>
      </c>
      <c r="E245" s="77">
        <f t="shared" si="3"/>
        <v>-5.539171644146839E-3</v>
      </c>
    </row>
    <row r="246" spans="3:5" x14ac:dyDescent="0.25">
      <c r="C246">
        <v>9.2666666666666675</v>
      </c>
      <c r="D246">
        <v>3</v>
      </c>
      <c r="E246" s="77">
        <f t="shared" si="3"/>
        <v>0.18058118878909962</v>
      </c>
    </row>
    <row r="247" spans="3:5" x14ac:dyDescent="0.25">
      <c r="C247">
        <v>-0.79999999999999993</v>
      </c>
      <c r="D247">
        <v>3</v>
      </c>
      <c r="E247" s="77">
        <f t="shared" si="3"/>
        <v>-0.10597283082624413</v>
      </c>
    </row>
    <row r="248" spans="3:5" x14ac:dyDescent="0.25">
      <c r="D248">
        <v>0</v>
      </c>
      <c r="E248" s="77">
        <f t="shared" si="3"/>
        <v>-0.19150859055374342</v>
      </c>
    </row>
    <row r="249" spans="3:5" x14ac:dyDescent="0.25">
      <c r="E249" s="77"/>
    </row>
    <row r="250" spans="3:5" x14ac:dyDescent="0.25">
      <c r="E250" s="77"/>
    </row>
    <row r="251" spans="3:5" x14ac:dyDescent="0.25">
      <c r="E251" s="77"/>
    </row>
    <row r="252" spans="3:5" x14ac:dyDescent="0.25">
      <c r="E252" s="77"/>
    </row>
    <row r="253" spans="3:5" x14ac:dyDescent="0.25">
      <c r="E253" s="77"/>
    </row>
    <row r="254" spans="3:5" x14ac:dyDescent="0.25">
      <c r="E254" s="77"/>
    </row>
    <row r="255" spans="3:5" x14ac:dyDescent="0.25">
      <c r="E255" s="77"/>
    </row>
    <row r="256" spans="3:5" x14ac:dyDescent="0.25">
      <c r="E256" s="77"/>
    </row>
    <row r="257" spans="5:5" x14ac:dyDescent="0.25">
      <c r="E257" s="77"/>
    </row>
    <row r="258" spans="5:5" x14ac:dyDescent="0.25">
      <c r="E258" s="77"/>
    </row>
    <row r="259" spans="5:5" x14ac:dyDescent="0.25">
      <c r="E259" s="77"/>
    </row>
    <row r="260" spans="5:5" x14ac:dyDescent="0.25">
      <c r="E260" s="77"/>
    </row>
    <row r="261" spans="5:5" x14ac:dyDescent="0.25">
      <c r="E261" s="77"/>
    </row>
    <row r="262" spans="5:5" x14ac:dyDescent="0.25">
      <c r="E262" s="77"/>
    </row>
    <row r="263" spans="5:5" x14ac:dyDescent="0.25">
      <c r="E263" s="77"/>
    </row>
    <row r="264" spans="5:5" x14ac:dyDescent="0.25">
      <c r="E264" s="77"/>
    </row>
    <row r="265" spans="5:5" x14ac:dyDescent="0.25">
      <c r="E265" s="77"/>
    </row>
    <row r="266" spans="5:5" x14ac:dyDescent="0.25">
      <c r="E266" s="77"/>
    </row>
    <row r="267" spans="5:5" x14ac:dyDescent="0.25">
      <c r="E267" s="77"/>
    </row>
    <row r="268" spans="5:5" x14ac:dyDescent="0.25">
      <c r="E268" s="77"/>
    </row>
    <row r="269" spans="5:5" x14ac:dyDescent="0.25">
      <c r="E269" s="77"/>
    </row>
    <row r="270" spans="5:5" x14ac:dyDescent="0.25">
      <c r="E270" s="77"/>
    </row>
    <row r="271" spans="5:5" x14ac:dyDescent="0.25">
      <c r="E271" s="77"/>
    </row>
    <row r="272" spans="5:5" x14ac:dyDescent="0.25">
      <c r="E272" s="77"/>
    </row>
    <row r="273" spans="5:5" x14ac:dyDescent="0.25">
      <c r="E273" s="77"/>
    </row>
    <row r="274" spans="5:5" x14ac:dyDescent="0.25">
      <c r="E274" s="77"/>
    </row>
    <row r="275" spans="5:5" x14ac:dyDescent="0.25">
      <c r="E275" s="77"/>
    </row>
    <row r="276" spans="5:5" x14ac:dyDescent="0.25">
      <c r="E276" s="77"/>
    </row>
    <row r="277" spans="5:5" x14ac:dyDescent="0.25">
      <c r="E277" s="77"/>
    </row>
    <row r="278" spans="5:5" x14ac:dyDescent="0.25">
      <c r="E278" s="77"/>
    </row>
    <row r="279" spans="5:5" x14ac:dyDescent="0.25">
      <c r="E279" s="77"/>
    </row>
    <row r="280" spans="5:5" x14ac:dyDescent="0.25">
      <c r="E280" s="77"/>
    </row>
    <row r="281" spans="5:5" x14ac:dyDescent="0.25">
      <c r="E281" s="77"/>
    </row>
    <row r="282" spans="5:5" x14ac:dyDescent="0.25">
      <c r="E282" s="77"/>
    </row>
    <row r="283" spans="5:5" x14ac:dyDescent="0.25">
      <c r="E283" s="77"/>
    </row>
    <row r="284" spans="5:5" x14ac:dyDescent="0.25">
      <c r="E284" s="77"/>
    </row>
    <row r="285" spans="5:5" x14ac:dyDescent="0.25">
      <c r="E285" s="77"/>
    </row>
    <row r="286" spans="5:5" x14ac:dyDescent="0.25">
      <c r="E286" s="77"/>
    </row>
    <row r="287" spans="5:5" x14ac:dyDescent="0.25">
      <c r="E287" s="77"/>
    </row>
    <row r="288" spans="5:5" x14ac:dyDescent="0.25">
      <c r="E288" s="77"/>
    </row>
    <row r="289" spans="5:5" x14ac:dyDescent="0.25">
      <c r="E289" s="77"/>
    </row>
    <row r="290" spans="5:5" x14ac:dyDescent="0.25">
      <c r="E290" s="77"/>
    </row>
    <row r="291" spans="5:5" x14ac:dyDescent="0.25">
      <c r="E291" s="77"/>
    </row>
    <row r="292" spans="5:5" x14ac:dyDescent="0.25">
      <c r="E292" s="77"/>
    </row>
    <row r="293" spans="5:5" x14ac:dyDescent="0.25">
      <c r="E293" s="77"/>
    </row>
    <row r="294" spans="5:5" x14ac:dyDescent="0.25">
      <c r="E294" s="77"/>
    </row>
    <row r="295" spans="5:5" x14ac:dyDescent="0.25">
      <c r="E295" s="77"/>
    </row>
    <row r="296" spans="5:5" x14ac:dyDescent="0.25">
      <c r="E296" s="77"/>
    </row>
    <row r="297" spans="5:5" x14ac:dyDescent="0.25">
      <c r="E297" s="77"/>
    </row>
    <row r="298" spans="5:5" x14ac:dyDescent="0.25">
      <c r="E298" s="77"/>
    </row>
    <row r="299" spans="5:5" x14ac:dyDescent="0.25">
      <c r="E299" s="77"/>
    </row>
    <row r="300" spans="5:5" x14ac:dyDescent="0.25">
      <c r="E300" s="77"/>
    </row>
    <row r="301" spans="5:5" x14ac:dyDescent="0.25">
      <c r="E301" s="77"/>
    </row>
    <row r="302" spans="5:5" x14ac:dyDescent="0.25">
      <c r="E302" s="77"/>
    </row>
    <row r="303" spans="5:5" x14ac:dyDescent="0.25">
      <c r="E303" s="77"/>
    </row>
    <row r="304" spans="5:5" x14ac:dyDescent="0.25">
      <c r="E304" s="77"/>
    </row>
    <row r="305" spans="5:5" x14ac:dyDescent="0.25">
      <c r="E305" s="77"/>
    </row>
    <row r="306" spans="5:5" x14ac:dyDescent="0.25">
      <c r="E306" s="77"/>
    </row>
    <row r="307" spans="5:5" x14ac:dyDescent="0.25">
      <c r="E307" s="77"/>
    </row>
    <row r="308" spans="5:5" x14ac:dyDescent="0.25">
      <c r="E308" s="77"/>
    </row>
    <row r="309" spans="5:5" x14ac:dyDescent="0.25">
      <c r="E309" s="77"/>
    </row>
    <row r="310" spans="5:5" x14ac:dyDescent="0.25">
      <c r="E310" s="77"/>
    </row>
    <row r="311" spans="5:5" x14ac:dyDescent="0.25">
      <c r="E311" s="77"/>
    </row>
    <row r="312" spans="5:5" x14ac:dyDescent="0.25">
      <c r="E312" s="77"/>
    </row>
    <row r="313" spans="5:5" x14ac:dyDescent="0.25">
      <c r="E313" s="77"/>
    </row>
    <row r="314" spans="5:5" x14ac:dyDescent="0.25">
      <c r="E314" s="77"/>
    </row>
    <row r="315" spans="5:5" x14ac:dyDescent="0.25">
      <c r="E315" s="77"/>
    </row>
    <row r="316" spans="5:5" x14ac:dyDescent="0.25">
      <c r="E316" s="77"/>
    </row>
    <row r="317" spans="5:5" x14ac:dyDescent="0.25">
      <c r="E317" s="77"/>
    </row>
    <row r="318" spans="5:5" x14ac:dyDescent="0.25">
      <c r="E318" s="77"/>
    </row>
    <row r="319" spans="5:5" x14ac:dyDescent="0.25">
      <c r="E319" s="77"/>
    </row>
    <row r="320" spans="5:5" x14ac:dyDescent="0.25">
      <c r="E320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ALL</vt:lpstr>
      <vt:lpstr>Rspo</vt:lpstr>
      <vt:lpstr>Rinf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Geneviève Ledoux</cp:lastModifiedBy>
  <dcterms:created xsi:type="dcterms:W3CDTF">2016-02-25T16:14:39Z</dcterms:created>
  <dcterms:modified xsi:type="dcterms:W3CDTF">2017-04-27T17:07:21Z</dcterms:modified>
</cp:coreProperties>
</file>